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3040" windowHeight="9972" tabRatio="871" activeTab="1"/>
  </bookViews>
  <sheets>
    <sheet name="Содержание" sheetId="10" r:id="rId1"/>
    <sheet name="RAC &amp; Portable" sheetId="9" r:id="rId2"/>
    <sheet name="Multi" sheetId="4" r:id="rId3"/>
    <sheet name="LCAC on-off" sheetId="3" r:id="rId4"/>
    <sheet name="LCAC inverter" sheetId="18" r:id="rId5"/>
    <sheet name="Услуги ДАИЧИ" sheetId="16" r:id="rId6"/>
    <sheet name="Контроллеры" sheetId="17" r:id="rId7"/>
    <sheet name="Монтажные комплекты" sheetId="21" r:id="rId8"/>
    <sheet name="Общий список" sheetId="8" r:id="rId9"/>
  </sheets>
  <definedNames>
    <definedName name="_xlnm._FilterDatabase" localSheetId="4" hidden="1">'LCAC inverter'!$B$9:$M$62</definedName>
    <definedName name="_xlnm._FilterDatabase" localSheetId="3" hidden="1">'LCAC on-off'!$B$9:$M$76</definedName>
    <definedName name="_xlnm._FilterDatabase" localSheetId="2" hidden="1">Multi!$B$8:$K$67</definedName>
    <definedName name="_xlnm._FilterDatabase" localSheetId="1" hidden="1">'RAC &amp; Portable'!$B$2:$M$74</definedName>
    <definedName name="_xlnm._FilterDatabase" localSheetId="8" hidden="1">'Общий список'!$A$9:$K$289</definedName>
    <definedName name="_xlnm.Print_Area" localSheetId="4">'LCAC inverter'!$B$4:$L$61</definedName>
    <definedName name="_xlnm.Print_Area" localSheetId="3">'LCAC on-off'!$B$4:$L$112</definedName>
    <definedName name="_xlnm.Print_Area" localSheetId="2">Multi!$B$3:$K$66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69" i="8" l="1"/>
  <c r="N27" i="3"/>
  <c r="C23" i="3"/>
  <c r="N37" i="3"/>
  <c r="J94" i="9"/>
  <c r="J95" i="9"/>
  <c r="J96" i="9"/>
  <c r="J97" i="9"/>
  <c r="M97" i="9" s="1"/>
  <c r="I88" i="3"/>
  <c r="N88" i="3"/>
  <c r="K53" i="3"/>
  <c r="F75" i="8"/>
  <c r="F76" i="8"/>
  <c r="F73" i="8"/>
  <c r="F74" i="8"/>
  <c r="K54" i="3"/>
  <c r="J88" i="3"/>
  <c r="K88" i="3"/>
  <c r="M88" i="3"/>
  <c r="K53" i="9"/>
  <c r="M53" i="9" s="1"/>
  <c r="K54" i="9"/>
  <c r="J53" i="9"/>
  <c r="L7" i="9"/>
  <c r="K12" i="9"/>
  <c r="H30" i="4"/>
  <c r="H29" i="4"/>
  <c r="I92" i="9"/>
  <c r="J92" i="9"/>
  <c r="M92" i="9" s="1"/>
  <c r="N92" i="9"/>
  <c r="I93" i="9"/>
  <c r="J93" i="9"/>
  <c r="M93" i="9" s="1"/>
  <c r="N93" i="9"/>
  <c r="K58" i="3"/>
  <c r="N43" i="18"/>
  <c r="J69" i="3"/>
  <c r="I69" i="3"/>
  <c r="J68" i="3"/>
  <c r="I68" i="3"/>
  <c r="J67" i="3"/>
  <c r="I67" i="3"/>
  <c r="J105" i="3"/>
  <c r="I105" i="3"/>
  <c r="J104" i="3"/>
  <c r="I104" i="3"/>
  <c r="J97" i="3"/>
  <c r="I97" i="3"/>
  <c r="J96" i="3"/>
  <c r="I96" i="3"/>
  <c r="L37" i="3"/>
  <c r="J37" i="3"/>
  <c r="I37" i="3"/>
  <c r="J46" i="3"/>
  <c r="J47" i="3"/>
  <c r="J48" i="3"/>
  <c r="J49" i="3"/>
  <c r="I46" i="3"/>
  <c r="I47" i="3"/>
  <c r="I48" i="3"/>
  <c r="I49" i="3"/>
  <c r="L30" i="3"/>
  <c r="J30" i="3"/>
  <c r="I30" i="3"/>
  <c r="L29" i="3"/>
  <c r="J29" i="3"/>
  <c r="I29" i="3"/>
  <c r="L28" i="3"/>
  <c r="J28" i="3"/>
  <c r="I28" i="3"/>
  <c r="L27" i="3"/>
  <c r="J27" i="3"/>
  <c r="I27" i="3"/>
  <c r="L15" i="3"/>
  <c r="J15" i="3"/>
  <c r="I15" i="3"/>
  <c r="L14" i="3"/>
  <c r="J14" i="3"/>
  <c r="I14" i="3"/>
  <c r="K39" i="18"/>
  <c r="K38" i="18"/>
  <c r="K33" i="18"/>
  <c r="K60" i="18"/>
  <c r="K59" i="18"/>
  <c r="K58" i="18"/>
  <c r="K57" i="18"/>
  <c r="K56" i="18"/>
  <c r="K55" i="18"/>
  <c r="K15" i="18"/>
  <c r="K14" i="18"/>
  <c r="J24" i="4"/>
  <c r="J23" i="4"/>
  <c r="K74" i="9"/>
  <c r="J74" i="9"/>
  <c r="I74" i="9"/>
  <c r="K73" i="9"/>
  <c r="J73" i="9"/>
  <c r="I73" i="9"/>
  <c r="K72" i="9"/>
  <c r="J72" i="9"/>
  <c r="I72" i="9"/>
  <c r="K71" i="9"/>
  <c r="J71" i="9"/>
  <c r="I71" i="9"/>
  <c r="K70" i="9"/>
  <c r="J70" i="9"/>
  <c r="I70" i="9"/>
  <c r="K68" i="9"/>
  <c r="J68" i="9"/>
  <c r="I68" i="9"/>
  <c r="K67" i="9"/>
  <c r="J67" i="9"/>
  <c r="I67" i="9"/>
  <c r="K66" i="9"/>
  <c r="J66" i="9"/>
  <c r="I66" i="9"/>
  <c r="K13" i="9"/>
  <c r="K43" i="9"/>
  <c r="K44" i="9"/>
  <c r="K45" i="9"/>
  <c r="J43" i="9"/>
  <c r="J44" i="9"/>
  <c r="J45" i="9"/>
  <c r="M45" i="9" s="1"/>
  <c r="N51" i="18"/>
  <c r="N44" i="18"/>
  <c r="N45" i="18"/>
  <c r="N46" i="18"/>
  <c r="N47" i="18"/>
  <c r="N28" i="18"/>
  <c r="N27" i="18"/>
  <c r="N25" i="18"/>
  <c r="N24" i="18"/>
  <c r="N23" i="18"/>
  <c r="N22" i="18"/>
  <c r="L55" i="4"/>
  <c r="L56" i="4"/>
  <c r="L57" i="4"/>
  <c r="N8" i="9"/>
  <c r="N7" i="9"/>
  <c r="F283" i="8"/>
  <c r="F284" i="8"/>
  <c r="F285" i="8"/>
  <c r="F286" i="8"/>
  <c r="I107" i="3"/>
  <c r="I106" i="3"/>
  <c r="I89" i="3"/>
  <c r="I90" i="3"/>
  <c r="I62" i="3"/>
  <c r="I63" i="3"/>
  <c r="F279" i="8"/>
  <c r="F280" i="8"/>
  <c r="F281" i="8"/>
  <c r="F282" i="8"/>
  <c r="I56" i="3"/>
  <c r="F278" i="8"/>
  <c r="F275" i="8"/>
  <c r="F276" i="8"/>
  <c r="I39" i="3"/>
  <c r="I40" i="3"/>
  <c r="I41" i="3"/>
  <c r="I34" i="3"/>
  <c r="I35" i="3"/>
  <c r="F266" i="8"/>
  <c r="F267" i="8"/>
  <c r="J12" i="9"/>
  <c r="N51" i="3"/>
  <c r="I51" i="3"/>
  <c r="K51" i="3"/>
  <c r="J51" i="3"/>
  <c r="K14" i="3"/>
  <c r="M14" i="3"/>
  <c r="H24" i="4"/>
  <c r="H42" i="4"/>
  <c r="H41" i="4"/>
  <c r="H36" i="4"/>
  <c r="H35" i="4"/>
  <c r="H40" i="4"/>
  <c r="H34" i="4"/>
  <c r="H43" i="4"/>
  <c r="H23" i="4"/>
  <c r="N97" i="9"/>
  <c r="I94" i="9"/>
  <c r="I96" i="9"/>
  <c r="M94" i="9"/>
  <c r="N94" i="9"/>
  <c r="N96" i="9"/>
  <c r="M96" i="9"/>
  <c r="I97" i="9"/>
  <c r="I95" i="9"/>
  <c r="M95" i="9"/>
  <c r="N95" i="9"/>
  <c r="N58" i="3"/>
  <c r="I58" i="3"/>
  <c r="J58" i="3"/>
  <c r="M58" i="3"/>
  <c r="N38" i="18"/>
  <c r="N34" i="18"/>
  <c r="N39" i="18"/>
  <c r="N32" i="18"/>
  <c r="N33" i="18"/>
  <c r="N69" i="3"/>
  <c r="N105" i="3"/>
  <c r="I110" i="3"/>
  <c r="N109" i="3"/>
  <c r="K69" i="3"/>
  <c r="M69" i="3"/>
  <c r="K105" i="3"/>
  <c r="M105" i="3"/>
  <c r="N68" i="3"/>
  <c r="K104" i="3"/>
  <c r="M104" i="3"/>
  <c r="N110" i="3"/>
  <c r="I109" i="3"/>
  <c r="K68" i="3"/>
  <c r="M68" i="3"/>
  <c r="K67" i="3"/>
  <c r="M67" i="3"/>
  <c r="J110" i="3"/>
  <c r="N104" i="3"/>
  <c r="N67" i="3"/>
  <c r="K110" i="3"/>
  <c r="N97" i="3"/>
  <c r="N80" i="3"/>
  <c r="N77" i="3"/>
  <c r="K96" i="3"/>
  <c r="M96" i="3"/>
  <c r="N78" i="3"/>
  <c r="K78" i="3"/>
  <c r="I81" i="3"/>
  <c r="K97" i="3"/>
  <c r="M97" i="3"/>
  <c r="K80" i="3"/>
  <c r="K77" i="3"/>
  <c r="I77" i="3"/>
  <c r="K79" i="3"/>
  <c r="I79" i="3"/>
  <c r="J81" i="3"/>
  <c r="J80" i="3"/>
  <c r="J77" i="3"/>
  <c r="N79" i="3"/>
  <c r="K81" i="3"/>
  <c r="I80" i="3"/>
  <c r="N96" i="3"/>
  <c r="N81" i="3"/>
  <c r="J78" i="3"/>
  <c r="J79" i="3"/>
  <c r="I78" i="3"/>
  <c r="K48" i="3"/>
  <c r="M48" i="3"/>
  <c r="N48" i="3"/>
  <c r="N30" i="3"/>
  <c r="K28" i="3"/>
  <c r="M28" i="3"/>
  <c r="I39" i="18"/>
  <c r="K37" i="3"/>
  <c r="M37" i="3"/>
  <c r="N14" i="3"/>
  <c r="I38" i="18"/>
  <c r="K49" i="3"/>
  <c r="M49" i="3"/>
  <c r="K30" i="3"/>
  <c r="M30" i="3"/>
  <c r="J38" i="18"/>
  <c r="N49" i="3"/>
  <c r="I34" i="18"/>
  <c r="K15" i="3"/>
  <c r="M15" i="3"/>
  <c r="K46" i="3"/>
  <c r="M46" i="3"/>
  <c r="N29" i="3"/>
  <c r="K27" i="3"/>
  <c r="M27" i="3"/>
  <c r="I33" i="18"/>
  <c r="N46" i="3"/>
  <c r="I32" i="18"/>
  <c r="N28" i="3"/>
  <c r="K29" i="3"/>
  <c r="M29" i="3"/>
  <c r="N47" i="3"/>
  <c r="J39" i="18"/>
  <c r="K47" i="3"/>
  <c r="M47" i="3"/>
  <c r="N15" i="3"/>
  <c r="K34" i="18"/>
  <c r="J34" i="18"/>
  <c r="J33" i="18"/>
  <c r="M33" i="18"/>
  <c r="K32" i="18"/>
  <c r="J32" i="18"/>
  <c r="I14" i="18"/>
  <c r="L41" i="4"/>
  <c r="I24" i="4"/>
  <c r="K24" i="4"/>
  <c r="K65" i="9"/>
  <c r="J58" i="18"/>
  <c r="M58" i="18"/>
  <c r="J55" i="18"/>
  <c r="M55" i="18"/>
  <c r="H62" i="4"/>
  <c r="I41" i="4"/>
  <c r="K41" i="4"/>
  <c r="J65" i="9"/>
  <c r="M65" i="9" s="1"/>
  <c r="J13" i="9"/>
  <c r="I42" i="4"/>
  <c r="K42" i="4"/>
  <c r="I58" i="18"/>
  <c r="I55" i="18"/>
  <c r="I62" i="4"/>
  <c r="K62" i="4"/>
  <c r="L40" i="4"/>
  <c r="I23" i="4"/>
  <c r="K23" i="4"/>
  <c r="I65" i="9"/>
  <c r="I13" i="9"/>
  <c r="N28" i="9"/>
  <c r="N60" i="18"/>
  <c r="N57" i="18"/>
  <c r="N15" i="18"/>
  <c r="L62" i="4"/>
  <c r="I36" i="4"/>
  <c r="K36" i="4"/>
  <c r="N12" i="9"/>
  <c r="L15" i="18"/>
  <c r="H63" i="4"/>
  <c r="L36" i="4"/>
  <c r="K64" i="9"/>
  <c r="K42" i="9"/>
  <c r="I64" i="9"/>
  <c r="J60" i="18"/>
  <c r="M60" i="18"/>
  <c r="J57" i="18"/>
  <c r="M57" i="18"/>
  <c r="I63" i="4"/>
  <c r="K63" i="4"/>
  <c r="L35" i="4"/>
  <c r="J64" i="9"/>
  <c r="J42" i="9"/>
  <c r="I12" i="9"/>
  <c r="N13" i="9"/>
  <c r="I60" i="18"/>
  <c r="I57" i="18"/>
  <c r="J15" i="18"/>
  <c r="L63" i="4"/>
  <c r="I35" i="4"/>
  <c r="K35" i="4"/>
  <c r="I42" i="9"/>
  <c r="N59" i="18"/>
  <c r="N56" i="18"/>
  <c r="I15" i="18"/>
  <c r="H64" i="4"/>
  <c r="I40" i="4"/>
  <c r="K40" i="4"/>
  <c r="L34" i="4"/>
  <c r="N14" i="18"/>
  <c r="I64" i="4"/>
  <c r="K64" i="4"/>
  <c r="I43" i="4"/>
  <c r="K43" i="4"/>
  <c r="I34" i="4"/>
  <c r="K34" i="4"/>
  <c r="K41" i="9"/>
  <c r="N58" i="18"/>
  <c r="J59" i="18"/>
  <c r="M59" i="18"/>
  <c r="J56" i="18"/>
  <c r="M56" i="18"/>
  <c r="L14" i="18"/>
  <c r="L64" i="4"/>
  <c r="L43" i="4"/>
  <c r="L23" i="4"/>
  <c r="J41" i="9"/>
  <c r="N55" i="18"/>
  <c r="I59" i="18"/>
  <c r="I56" i="18"/>
  <c r="L42" i="4"/>
  <c r="L24" i="4"/>
  <c r="I41" i="9"/>
  <c r="J14" i="18"/>
  <c r="L65" i="4"/>
  <c r="I20" i="9"/>
  <c r="N22" i="9"/>
  <c r="J20" i="9"/>
  <c r="K22" i="9"/>
  <c r="J22" i="9"/>
  <c r="I22" i="9"/>
  <c r="N21" i="9"/>
  <c r="K21" i="9"/>
  <c r="J21" i="9"/>
  <c r="I21" i="9"/>
  <c r="N20" i="9"/>
  <c r="K20" i="9"/>
  <c r="F273" i="8"/>
  <c r="N45" i="3"/>
  <c r="K40" i="3"/>
  <c r="F269" i="8"/>
  <c r="F277" i="8"/>
  <c r="F274" i="8"/>
  <c r="K21" i="3"/>
  <c r="M51" i="3"/>
  <c r="M77" i="3"/>
  <c r="M109" i="3"/>
  <c r="M80" i="3"/>
  <c r="M81" i="3"/>
  <c r="M79" i="3"/>
  <c r="M78" i="3"/>
  <c r="M110" i="3"/>
  <c r="M32" i="18"/>
  <c r="M39" i="18"/>
  <c r="M14" i="18"/>
  <c r="M15" i="18"/>
  <c r="M38" i="18"/>
  <c r="M34" i="18"/>
  <c r="K41" i="3"/>
  <c r="K107" i="3"/>
  <c r="F272" i="8"/>
  <c r="K63" i="3"/>
  <c r="K62" i="3"/>
  <c r="K106" i="3"/>
  <c r="K39" i="3"/>
  <c r="K90" i="3"/>
  <c r="F270" i="8"/>
  <c r="K89" i="3"/>
  <c r="F271" i="8"/>
  <c r="F268" i="8"/>
  <c r="K22" i="3"/>
  <c r="I21" i="3"/>
  <c r="I22" i="3"/>
  <c r="J19" i="3"/>
  <c r="F265" i="8"/>
  <c r="I25" i="18"/>
  <c r="I24" i="18"/>
  <c r="I23" i="18"/>
  <c r="I22" i="18"/>
  <c r="I18" i="3"/>
  <c r="I17" i="3"/>
  <c r="I19" i="3"/>
  <c r="I23" i="3"/>
  <c r="H19" i="4"/>
  <c r="H18" i="4"/>
  <c r="F264" i="8"/>
  <c r="I16" i="9"/>
  <c r="I15" i="9"/>
  <c r="F259" i="8"/>
  <c r="F260" i="8"/>
  <c r="F261" i="8"/>
  <c r="F262" i="8"/>
  <c r="F263" i="8"/>
  <c r="I79" i="9"/>
  <c r="I80" i="9"/>
  <c r="I81" i="9"/>
  <c r="I82" i="9"/>
  <c r="I84" i="9"/>
  <c r="I85" i="9"/>
  <c r="I86" i="9"/>
  <c r="I87" i="9"/>
  <c r="I88" i="9"/>
  <c r="I78" i="9"/>
  <c r="I54" i="9"/>
  <c r="I53" i="9"/>
  <c r="F255" i="8"/>
  <c r="F256" i="8"/>
  <c r="F257" i="8"/>
  <c r="F258" i="8"/>
  <c r="F254" i="8"/>
  <c r="L29" i="4"/>
  <c r="L30" i="4"/>
  <c r="F19" i="8"/>
  <c r="F248" i="8"/>
  <c r="F249" i="8"/>
  <c r="F250" i="8"/>
  <c r="F251" i="8"/>
  <c r="F252" i="8"/>
  <c r="F253" i="8"/>
  <c r="F247" i="8"/>
  <c r="F244" i="8"/>
  <c r="F245" i="8"/>
  <c r="F246" i="8"/>
  <c r="F243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196" i="8"/>
  <c r="N34" i="9"/>
  <c r="N37" i="9"/>
  <c r="N33" i="9"/>
  <c r="N45" i="9"/>
  <c r="N30" i="9"/>
  <c r="N44" i="9"/>
  <c r="N29" i="9"/>
  <c r="N36" i="9"/>
  <c r="N27" i="9"/>
  <c r="N35" i="9"/>
  <c r="N26" i="9"/>
  <c r="J78" i="9"/>
  <c r="J85" i="9"/>
  <c r="J80" i="9"/>
  <c r="K78" i="9"/>
  <c r="K88" i="9"/>
  <c r="K84" i="9"/>
  <c r="K79" i="9"/>
  <c r="J88" i="9"/>
  <c r="J84" i="9"/>
  <c r="J79" i="9"/>
  <c r="N43" i="9"/>
  <c r="K87" i="9"/>
  <c r="K82" i="9"/>
  <c r="N53" i="9"/>
  <c r="J87" i="9"/>
  <c r="J82" i="9"/>
  <c r="N15" i="9"/>
  <c r="N54" i="9"/>
  <c r="K86" i="9"/>
  <c r="K81" i="9"/>
  <c r="J86" i="9"/>
  <c r="J81" i="9"/>
  <c r="N16" i="9"/>
  <c r="K85" i="9"/>
  <c r="M85" i="9" s="1"/>
  <c r="K80" i="9"/>
  <c r="F22" i="8"/>
  <c r="K56" i="3"/>
  <c r="F26" i="8"/>
  <c r="F27" i="8"/>
  <c r="F28" i="8"/>
  <c r="F29" i="8"/>
  <c r="J63" i="3"/>
  <c r="M63" i="3"/>
  <c r="F34" i="8"/>
  <c r="F35" i="8"/>
  <c r="F36" i="8"/>
  <c r="F37" i="8"/>
  <c r="F38" i="8"/>
  <c r="F39" i="8"/>
  <c r="F42" i="8"/>
  <c r="F43" i="8"/>
  <c r="F44" i="8"/>
  <c r="F45" i="8"/>
  <c r="F49" i="8"/>
  <c r="F50" i="8"/>
  <c r="F51" i="8"/>
  <c r="F54" i="8"/>
  <c r="F55" i="8"/>
  <c r="F56" i="8"/>
  <c r="F57" i="8"/>
  <c r="F58" i="8"/>
  <c r="F59" i="8"/>
  <c r="F60" i="8"/>
  <c r="F61" i="8"/>
  <c r="F62" i="8"/>
  <c r="F63" i="8"/>
  <c r="F64" i="8"/>
  <c r="K24" i="18"/>
  <c r="K25" i="18"/>
  <c r="F71" i="8"/>
  <c r="F72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9" i="8"/>
  <c r="F100" i="8"/>
  <c r="F101" i="8"/>
  <c r="F102" i="8"/>
  <c r="F171" i="8"/>
  <c r="F172" i="8"/>
  <c r="F173" i="8"/>
  <c r="F174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236" i="8"/>
  <c r="F237" i="8"/>
  <c r="F238" i="8"/>
  <c r="F239" i="8"/>
  <c r="F240" i="8"/>
  <c r="F241" i="8"/>
  <c r="F242" i="8"/>
  <c r="N62" i="3"/>
  <c r="N63" i="3"/>
  <c r="N89" i="3"/>
  <c r="N90" i="3"/>
  <c r="N106" i="3"/>
  <c r="N107" i="3"/>
  <c r="L47" i="4"/>
  <c r="L48" i="4"/>
  <c r="L49" i="4"/>
  <c r="L50" i="4"/>
  <c r="L13" i="4"/>
  <c r="L14" i="4"/>
  <c r="L15" i="4"/>
  <c r="L16" i="4"/>
  <c r="L17" i="4"/>
  <c r="L18" i="4"/>
  <c r="L19" i="4"/>
  <c r="N99" i="3"/>
  <c r="N38" i="3"/>
  <c r="N71" i="3"/>
  <c r="F21" i="8"/>
  <c r="J107" i="3"/>
  <c r="M107" i="3"/>
  <c r="F20" i="8"/>
  <c r="J106" i="3"/>
  <c r="M106" i="3"/>
  <c r="F53" i="8"/>
  <c r="J89" i="3"/>
  <c r="M89" i="3"/>
  <c r="F52" i="8"/>
  <c r="F98" i="8"/>
  <c r="F97" i="8"/>
  <c r="F25" i="8"/>
  <c r="J90" i="3"/>
  <c r="M90" i="3"/>
  <c r="F96" i="8"/>
  <c r="F95" i="8"/>
  <c r="F30" i="8"/>
  <c r="J62" i="3"/>
  <c r="M62" i="3"/>
  <c r="N72" i="3"/>
  <c r="F31" i="8"/>
  <c r="J56" i="3"/>
  <c r="M56" i="3"/>
  <c r="F24" i="8"/>
  <c r="K35" i="3"/>
  <c r="F23" i="8"/>
  <c r="K34" i="3"/>
  <c r="F46" i="8"/>
  <c r="J39" i="3"/>
  <c r="L39" i="3"/>
  <c r="L40" i="3"/>
  <c r="L41" i="3"/>
  <c r="N41" i="3"/>
  <c r="N40" i="3"/>
  <c r="N39" i="3"/>
  <c r="F48" i="8"/>
  <c r="J41" i="3"/>
  <c r="F47" i="8"/>
  <c r="J40" i="3"/>
  <c r="N22" i="3"/>
  <c r="N21" i="3"/>
  <c r="N19" i="3"/>
  <c r="L54" i="4"/>
  <c r="F32" i="8"/>
  <c r="L21" i="3"/>
  <c r="L22" i="3"/>
  <c r="L23" i="3"/>
  <c r="N56" i="3"/>
  <c r="F41" i="8"/>
  <c r="J18" i="3"/>
  <c r="J22" i="3"/>
  <c r="F40" i="8"/>
  <c r="J21" i="3"/>
  <c r="F67" i="8"/>
  <c r="K22" i="18"/>
  <c r="N17" i="18"/>
  <c r="F68" i="8"/>
  <c r="K23" i="18"/>
  <c r="N18" i="18"/>
  <c r="F178" i="8"/>
  <c r="J25" i="18"/>
  <c r="F177" i="8"/>
  <c r="J24" i="18"/>
  <c r="F176" i="8"/>
  <c r="J23" i="18"/>
  <c r="F179" i="8"/>
  <c r="L24" i="18"/>
  <c r="L25" i="18"/>
  <c r="L22" i="18"/>
  <c r="L23" i="18"/>
  <c r="F175" i="8"/>
  <c r="J22" i="18"/>
  <c r="F66" i="8"/>
  <c r="F65" i="8"/>
  <c r="F33" i="8"/>
  <c r="F69" i="8"/>
  <c r="F70" i="8"/>
  <c r="M41" i="3"/>
  <c r="M40" i="3"/>
  <c r="M39" i="3"/>
  <c r="M22" i="3"/>
  <c r="M21" i="3"/>
  <c r="M22" i="18"/>
  <c r="M24" i="18"/>
  <c r="M25" i="18"/>
  <c r="M23" i="18"/>
  <c r="N102" i="3"/>
  <c r="K102" i="3"/>
  <c r="J102" i="3"/>
  <c r="N101" i="3"/>
  <c r="K101" i="3"/>
  <c r="J101" i="3"/>
  <c r="I100" i="3"/>
  <c r="I101" i="3"/>
  <c r="I102" i="3"/>
  <c r="N85" i="3"/>
  <c r="N86" i="3"/>
  <c r="J85" i="3"/>
  <c r="K85" i="3"/>
  <c r="J86" i="3"/>
  <c r="K86" i="3"/>
  <c r="I85" i="3"/>
  <c r="I86" i="3"/>
  <c r="J73" i="3"/>
  <c r="K73" i="3"/>
  <c r="N73" i="3"/>
  <c r="I72" i="3"/>
  <c r="I73" i="3"/>
  <c r="M73" i="3"/>
  <c r="M102" i="3"/>
  <c r="M101" i="3"/>
  <c r="M85" i="3"/>
  <c r="M86" i="3"/>
  <c r="N100" i="3"/>
  <c r="N84" i="3"/>
  <c r="N83" i="3"/>
  <c r="N55" i="3"/>
  <c r="N54" i="3"/>
  <c r="N53" i="3"/>
  <c r="N52" i="3"/>
  <c r="N35" i="3"/>
  <c r="N34" i="3"/>
  <c r="N33" i="3"/>
  <c r="N32" i="3"/>
  <c r="N18" i="3"/>
  <c r="N17" i="3"/>
  <c r="K43" i="18"/>
  <c r="H17" i="4"/>
  <c r="I17" i="4"/>
  <c r="K17" i="4"/>
  <c r="I18" i="4"/>
  <c r="K18" i="4"/>
  <c r="I19" i="4"/>
  <c r="K19" i="4"/>
  <c r="K37" i="9"/>
  <c r="J37" i="9"/>
  <c r="I37" i="9"/>
  <c r="K36" i="9"/>
  <c r="J36" i="9"/>
  <c r="I36" i="9"/>
  <c r="K35" i="9"/>
  <c r="J35" i="9"/>
  <c r="I35" i="9"/>
  <c r="K34" i="9"/>
  <c r="J34" i="9"/>
  <c r="I34" i="9"/>
  <c r="K33" i="9"/>
  <c r="J33" i="9"/>
  <c r="I33" i="9"/>
  <c r="K30" i="9"/>
  <c r="J30" i="9"/>
  <c r="I30" i="9"/>
  <c r="K29" i="9"/>
  <c r="J29" i="9"/>
  <c r="I29" i="9"/>
  <c r="K28" i="9"/>
  <c r="J28" i="9"/>
  <c r="I28" i="9"/>
  <c r="K27" i="9"/>
  <c r="J27" i="9"/>
  <c r="I27" i="9"/>
  <c r="K26" i="9"/>
  <c r="J26" i="9"/>
  <c r="I26" i="9"/>
  <c r="L28" i="18"/>
  <c r="K28" i="18"/>
  <c r="J28" i="18"/>
  <c r="I28" i="18"/>
  <c r="L27" i="18"/>
  <c r="K27" i="18"/>
  <c r="J27" i="18"/>
  <c r="I27" i="18"/>
  <c r="I8" i="9"/>
  <c r="I7" i="9"/>
  <c r="M28" i="18"/>
  <c r="M27" i="18"/>
  <c r="J54" i="4"/>
  <c r="I32" i="3"/>
  <c r="I33" i="3"/>
  <c r="I38" i="3"/>
  <c r="I45" i="3"/>
  <c r="I52" i="3"/>
  <c r="I53" i="3"/>
  <c r="I54" i="3"/>
  <c r="I55" i="3"/>
  <c r="I59" i="3"/>
  <c r="I60" i="3"/>
  <c r="I61" i="3"/>
  <c r="I71" i="3"/>
  <c r="I83" i="3"/>
  <c r="I84" i="3"/>
  <c r="K91" i="3"/>
  <c r="I91" i="3"/>
  <c r="K92" i="3"/>
  <c r="I92" i="3"/>
  <c r="I99" i="3"/>
  <c r="I111" i="3"/>
  <c r="I112" i="3"/>
  <c r="J72" i="3"/>
  <c r="J99" i="3"/>
  <c r="J100" i="3"/>
  <c r="K19" i="3"/>
  <c r="K112" i="3"/>
  <c r="J55" i="3"/>
  <c r="J17" i="3"/>
  <c r="K17" i="3"/>
  <c r="J32" i="3"/>
  <c r="J33" i="3"/>
  <c r="J34" i="3"/>
  <c r="J35" i="3"/>
  <c r="K52" i="3"/>
  <c r="J71" i="3"/>
  <c r="K71" i="3"/>
  <c r="J111" i="3"/>
  <c r="J112" i="3"/>
  <c r="K111" i="3"/>
  <c r="K100" i="3"/>
  <c r="K45" i="3"/>
  <c r="K83" i="3"/>
  <c r="K55" i="3"/>
  <c r="K99" i="3"/>
  <c r="K72" i="3"/>
  <c r="J53" i="3"/>
  <c r="J52" i="3"/>
  <c r="J60" i="3"/>
  <c r="J84" i="3"/>
  <c r="K18" i="3"/>
  <c r="J23" i="3"/>
  <c r="K84" i="3"/>
  <c r="K33" i="3"/>
  <c r="J45" i="3"/>
  <c r="J59" i="3"/>
  <c r="J92" i="3"/>
  <c r="J83" i="3"/>
  <c r="J91" i="3"/>
  <c r="L32" i="3"/>
  <c r="L33" i="3"/>
  <c r="L34" i="3"/>
  <c r="L35" i="3"/>
  <c r="K32" i="3"/>
  <c r="J54" i="3"/>
  <c r="J61" i="3"/>
  <c r="L17" i="3"/>
  <c r="L18" i="3"/>
  <c r="L19" i="3"/>
  <c r="L38" i="3"/>
  <c r="J38" i="3"/>
  <c r="K38" i="3"/>
  <c r="I65" i="4"/>
  <c r="K65" i="4"/>
  <c r="H65" i="4"/>
  <c r="I56" i="4"/>
  <c r="J56" i="4"/>
  <c r="I57" i="4"/>
  <c r="J57" i="4"/>
  <c r="H56" i="4"/>
  <c r="H57" i="4"/>
  <c r="I16" i="4"/>
  <c r="K16" i="4"/>
  <c r="I15" i="4"/>
  <c r="K15" i="4"/>
  <c r="I14" i="4"/>
  <c r="K14" i="4"/>
  <c r="I13" i="4"/>
  <c r="K13" i="4"/>
  <c r="H16" i="4"/>
  <c r="H15" i="4"/>
  <c r="H14" i="4"/>
  <c r="H13" i="4"/>
  <c r="K56" i="9"/>
  <c r="K60" i="9"/>
  <c r="K59" i="9"/>
  <c r="K58" i="9"/>
  <c r="K57" i="9"/>
  <c r="I60" i="9"/>
  <c r="I59" i="9"/>
  <c r="I58" i="9"/>
  <c r="I57" i="9"/>
  <c r="I56" i="9"/>
  <c r="I55" i="4"/>
  <c r="K51" i="18"/>
  <c r="J51" i="18"/>
  <c r="I51" i="18"/>
  <c r="K47" i="18"/>
  <c r="J47" i="18"/>
  <c r="I47" i="18"/>
  <c r="K46" i="18"/>
  <c r="J46" i="18"/>
  <c r="I46" i="18"/>
  <c r="K45" i="18"/>
  <c r="J45" i="18"/>
  <c r="I45" i="18"/>
  <c r="K44" i="18"/>
  <c r="J44" i="18"/>
  <c r="I44" i="18"/>
  <c r="J43" i="18"/>
  <c r="I43" i="18"/>
  <c r="L18" i="18"/>
  <c r="K18" i="18"/>
  <c r="J18" i="18"/>
  <c r="I18" i="18"/>
  <c r="L17" i="18"/>
  <c r="K17" i="18"/>
  <c r="J17" i="18"/>
  <c r="I17" i="18"/>
  <c r="J55" i="4"/>
  <c r="H55" i="4"/>
  <c r="I54" i="4"/>
  <c r="H54" i="4"/>
  <c r="I50" i="4"/>
  <c r="K50" i="4"/>
  <c r="H50" i="4"/>
  <c r="I49" i="4"/>
  <c r="K49" i="4"/>
  <c r="H49" i="4"/>
  <c r="I48" i="4"/>
  <c r="K48" i="4"/>
  <c r="H48" i="4"/>
  <c r="I47" i="4"/>
  <c r="K47" i="4"/>
  <c r="H47" i="4"/>
  <c r="I51" i="9"/>
  <c r="I50" i="9"/>
  <c r="I49" i="9"/>
  <c r="I48" i="9"/>
  <c r="I47" i="9"/>
  <c r="I45" i="9"/>
  <c r="I44" i="9"/>
  <c r="I43" i="9"/>
  <c r="K23" i="3"/>
  <c r="M23" i="3"/>
  <c r="K54" i="4"/>
  <c r="N59" i="3"/>
  <c r="N23" i="3"/>
  <c r="K60" i="3"/>
  <c r="M60" i="3"/>
  <c r="K61" i="3"/>
  <c r="M61" i="3"/>
  <c r="N61" i="3"/>
  <c r="M19" i="3"/>
  <c r="K59" i="3"/>
  <c r="M59" i="3"/>
  <c r="N92" i="3"/>
  <c r="N91" i="3"/>
  <c r="N60" i="3"/>
  <c r="M55" i="3"/>
  <c r="M47" i="18"/>
  <c r="M71" i="3"/>
  <c r="M18" i="3"/>
  <c r="M99" i="3"/>
  <c r="M53" i="3"/>
  <c r="M34" i="3"/>
  <c r="M84" i="3"/>
  <c r="M43" i="18"/>
  <c r="M17" i="3"/>
  <c r="M72" i="3"/>
  <c r="M91" i="3"/>
  <c r="K55" i="4"/>
  <c r="M35" i="3"/>
  <c r="M45" i="3"/>
  <c r="K57" i="4"/>
  <c r="K56" i="4"/>
  <c r="M46" i="18"/>
  <c r="M51" i="18"/>
  <c r="M17" i="18"/>
  <c r="M52" i="3"/>
  <c r="M54" i="3"/>
  <c r="M83" i="3"/>
  <c r="M44" i="18"/>
  <c r="M18" i="18"/>
  <c r="M32" i="3"/>
  <c r="M92" i="3"/>
  <c r="M38" i="3"/>
  <c r="M112" i="3"/>
  <c r="M45" i="18"/>
  <c r="M111" i="3"/>
  <c r="M100" i="3"/>
  <c r="M33" i="3"/>
  <c r="J57" i="9"/>
  <c r="J48" i="9"/>
  <c r="I29" i="4"/>
  <c r="K29" i="4"/>
  <c r="F113" i="8"/>
  <c r="F136" i="8"/>
  <c r="F159" i="8"/>
  <c r="F170" i="8"/>
  <c r="F158" i="8"/>
  <c r="F122" i="8"/>
  <c r="F157" i="8"/>
  <c r="L8" i="9"/>
  <c r="F144" i="8"/>
  <c r="K16" i="9"/>
  <c r="K15" i="9"/>
  <c r="F131" i="8"/>
  <c r="F107" i="8"/>
  <c r="F166" i="8"/>
  <c r="F154" i="8"/>
  <c r="F118" i="8"/>
  <c r="F105" i="8"/>
  <c r="F164" i="8"/>
  <c r="K49" i="9"/>
  <c r="F141" i="8"/>
  <c r="F167" i="8"/>
  <c r="F121" i="8"/>
  <c r="F146" i="8"/>
  <c r="F147" i="8"/>
  <c r="F139" i="8"/>
  <c r="J16" i="9"/>
  <c r="M16" i="9" s="1"/>
  <c r="F160" i="8"/>
  <c r="J7" i="9"/>
  <c r="F133" i="8"/>
  <c r="K48" i="9"/>
  <c r="F163" i="8"/>
  <c r="J54" i="9"/>
  <c r="F152" i="8"/>
  <c r="F115" i="8"/>
  <c r="F151" i="8"/>
  <c r="F165" i="8"/>
  <c r="F108" i="8"/>
  <c r="F145" i="8"/>
  <c r="J49" i="9"/>
  <c r="J8" i="9"/>
  <c r="F134" i="8"/>
  <c r="F120" i="8"/>
  <c r="F126" i="8"/>
  <c r="F103" i="8"/>
  <c r="F106" i="8"/>
  <c r="F119" i="8"/>
  <c r="F132" i="8"/>
  <c r="J56" i="9"/>
  <c r="F125" i="8"/>
  <c r="K47" i="9"/>
  <c r="F124" i="8"/>
  <c r="F150" i="8"/>
  <c r="F111" i="8"/>
  <c r="F137" i="8"/>
  <c r="F162" i="8"/>
  <c r="F130" i="8"/>
  <c r="F169" i="8"/>
  <c r="F104" i="8"/>
  <c r="F117" i="8"/>
  <c r="K51" i="9"/>
  <c r="K8" i="9"/>
  <c r="F110" i="8"/>
  <c r="F123" i="8"/>
  <c r="I30" i="4"/>
  <c r="K30" i="4"/>
  <c r="F143" i="8"/>
  <c r="F149" i="8"/>
  <c r="F168" i="8"/>
  <c r="J51" i="9"/>
  <c r="F129" i="8"/>
  <c r="F155" i="8"/>
  <c r="F109" i="8"/>
  <c r="F135" i="8"/>
  <c r="F148" i="8"/>
  <c r="F161" i="8"/>
  <c r="K7" i="9"/>
  <c r="J60" i="9"/>
  <c r="J47" i="9"/>
  <c r="F116" i="8"/>
  <c r="F153" i="8"/>
  <c r="J58" i="9"/>
  <c r="K50" i="9"/>
  <c r="J15" i="9"/>
  <c r="J59" i="9"/>
  <c r="F128" i="8"/>
  <c r="F142" i="8"/>
  <c r="F156" i="8"/>
  <c r="F114" i="8"/>
  <c r="F127" i="8"/>
  <c r="J50" i="9"/>
  <c r="F140" i="8"/>
  <c r="F138" i="8"/>
  <c r="F112" i="8"/>
  <c r="N73" i="9"/>
  <c r="N74" i="9"/>
  <c r="N70" i="9"/>
  <c r="N71" i="9"/>
  <c r="N72" i="9"/>
  <c r="N65" i="9"/>
  <c r="N78" i="9"/>
  <c r="N85" i="9"/>
  <c r="N82" i="9"/>
  <c r="N41" i="9"/>
  <c r="N42" i="9"/>
  <c r="N64" i="9"/>
  <c r="N88" i="9"/>
  <c r="N86" i="9"/>
  <c r="N84" i="9"/>
  <c r="N87" i="9"/>
  <c r="N79" i="9"/>
  <c r="N80" i="9"/>
  <c r="N81" i="9"/>
  <c r="N67" i="9"/>
  <c r="N66" i="9"/>
  <c r="N68" i="9"/>
  <c r="N58" i="9"/>
  <c r="N49" i="9"/>
  <c r="N57" i="9"/>
  <c r="N48" i="9"/>
  <c r="N59" i="9"/>
  <c r="N50" i="9"/>
  <c r="N51" i="9"/>
  <c r="N60" i="9"/>
  <c r="N56" i="9"/>
  <c r="N47" i="9"/>
  <c r="M12" i="9" l="1"/>
  <c r="M43" i="9"/>
  <c r="M70" i="9"/>
  <c r="M74" i="9"/>
  <c r="M72" i="9"/>
  <c r="M44" i="9"/>
  <c r="M88" i="9"/>
  <c r="M20" i="9"/>
  <c r="M64" i="9"/>
  <c r="M58" i="9"/>
  <c r="M68" i="9"/>
  <c r="M73" i="9"/>
  <c r="M26" i="9"/>
  <c r="M30" i="9"/>
  <c r="M36" i="9"/>
  <c r="M56" i="9"/>
  <c r="M48" i="9"/>
  <c r="M57" i="9"/>
  <c r="M29" i="9"/>
  <c r="M35" i="9"/>
  <c r="M82" i="9"/>
  <c r="M78" i="9"/>
  <c r="M81" i="9"/>
  <c r="M41" i="9"/>
  <c r="M42" i="9"/>
  <c r="M79" i="9"/>
  <c r="M84" i="9"/>
  <c r="M49" i="9"/>
  <c r="M27" i="9"/>
  <c r="M33" i="9"/>
  <c r="M37" i="9"/>
  <c r="M21" i="9"/>
  <c r="M22" i="9"/>
  <c r="M8" i="9"/>
  <c r="M86" i="9"/>
  <c r="M80" i="9"/>
  <c r="M51" i="9"/>
  <c r="M59" i="9"/>
  <c r="M47" i="9"/>
  <c r="M54" i="9"/>
  <c r="M13" i="9"/>
  <c r="M66" i="9"/>
  <c r="M67" i="9"/>
  <c r="M71" i="9"/>
  <c r="M50" i="9"/>
  <c r="M15" i="9"/>
  <c r="M60" i="9"/>
  <c r="M7" i="9"/>
  <c r="M28" i="9"/>
  <c r="M34" i="9"/>
  <c r="M87" i="9"/>
</calcChain>
</file>

<file path=xl/sharedStrings.xml><?xml version="1.0" encoding="utf-8"?>
<sst xmlns="http://schemas.openxmlformats.org/spreadsheetml/2006/main" count="2996" uniqueCount="728">
  <si>
    <t>on/off</t>
  </si>
  <si>
    <t>Мощность охлаждения, кВт</t>
  </si>
  <si>
    <t>Мощность обогрева, кВт</t>
  </si>
  <si>
    <t>Внутренний блок</t>
  </si>
  <si>
    <t>Наружный блок</t>
  </si>
  <si>
    <t>Тип скидки</t>
  </si>
  <si>
    <t>Введите вашу скидку:</t>
  </si>
  <si>
    <t>Панель</t>
  </si>
  <si>
    <t>MCD-48HRN1-R</t>
  </si>
  <si>
    <t>MCD-60HRN1-R</t>
  </si>
  <si>
    <t>MUE-60HRN1-R</t>
  </si>
  <si>
    <t>Внутренний / 
Наружный блок</t>
  </si>
  <si>
    <t>Наружные блоки мульти-системы</t>
  </si>
  <si>
    <t>KJR-12B/DP(T)-E-2</t>
  </si>
  <si>
    <t>Accessories</t>
  </si>
  <si>
    <t>Модель</t>
  </si>
  <si>
    <t>Группа</t>
  </si>
  <si>
    <t>T-MBQ4-03E</t>
  </si>
  <si>
    <t>MCA3-12HRN1-Q</t>
  </si>
  <si>
    <t>MOU-12HN1-Q</t>
  </si>
  <si>
    <t>MOU-18HN1-Q</t>
  </si>
  <si>
    <t>MCD-24HRN1-Q</t>
  </si>
  <si>
    <t>MOU-24HN1-Q</t>
  </si>
  <si>
    <t>T-MBQ-02M4</t>
  </si>
  <si>
    <t>MOU-36HN1-R</t>
  </si>
  <si>
    <t>MTI-36HWN1-R</t>
  </si>
  <si>
    <t>MTI-48HWN1-R</t>
  </si>
  <si>
    <t>MTI-60HWN1-R</t>
  </si>
  <si>
    <t>MUE-18HRN1-Q</t>
  </si>
  <si>
    <t>MUE-24HRN1-Q</t>
  </si>
  <si>
    <t>MUE-36HRN1-R</t>
  </si>
  <si>
    <t>MFJ-48ARN1-R</t>
  </si>
  <si>
    <t>Multi</t>
  </si>
  <si>
    <t>Split</t>
  </si>
  <si>
    <t>LCAC</t>
  </si>
  <si>
    <t>D_ACC</t>
  </si>
  <si>
    <t>MOU-18HN1-Q/-40</t>
  </si>
  <si>
    <t>MOU-24HN1-Q/-40</t>
  </si>
  <si>
    <t>MOU-36HN1-R/-40</t>
  </si>
  <si>
    <t>MULTI</t>
  </si>
  <si>
    <t>мульти сплит-системы</t>
  </si>
  <si>
    <t>УСЛУГИ</t>
  </si>
  <si>
    <t>услуги компании "ДАИЧИ"</t>
  </si>
  <si>
    <t>TOTAL</t>
  </si>
  <si>
    <t xml:space="preserve">сводный список оборудования </t>
  </si>
  <si>
    <t>К СОДЕРЖАНИЮ</t>
  </si>
  <si>
    <t xml:space="preserve">Программа «Климат Онлайн» </t>
  </si>
  <si>
    <t>Услуга интернет-подключения кондиционера к службе дистанционного мониторинга параметров оборудования компании "ДАИЧИ".</t>
  </si>
  <si>
    <t>Центр мониторинга компании "ДАИЧИ" принимает сигналы о состоянии кондиционера, узнает об ошибках работы системы, проводит дистанционную диагностику.</t>
  </si>
  <si>
    <t>Вы можете выбрать один из двух типов подписки:</t>
  </si>
  <si>
    <t>Если диагностику или устранение неполадок невозможно сделать дистанционно, то:</t>
  </si>
  <si>
    <t>Цена для Клиента</t>
  </si>
  <si>
    <t>Стоимость получения услуги от Даичи</t>
  </si>
  <si>
    <t>Вознаграждение партнёра</t>
  </si>
  <si>
    <t>Подписка №1</t>
  </si>
  <si>
    <t>Вы осуществляете обслуживание клиента</t>
  </si>
  <si>
    <t>Ваша коммерческая цена</t>
  </si>
  <si>
    <t>ДАИЧИ передает Вам результаты мониторинга</t>
  </si>
  <si>
    <t>Подписка №2</t>
  </si>
  <si>
    <t>Вы выступаете агентом</t>
  </si>
  <si>
    <t>1 000 Р единоразово</t>
  </si>
  <si>
    <t>ДАИЧИ осуществляет мониторинг</t>
  </si>
  <si>
    <t>1 000 Р/в год</t>
  </si>
  <si>
    <t>ДАИЧИ осуществляет ТО</t>
  </si>
  <si>
    <t>По прейскуранту (скидка 10%)</t>
  </si>
  <si>
    <t xml:space="preserve">Программа «Мобильное управление» </t>
  </si>
  <si>
    <t>Мобильное/web приложение и контроллер, которые позволяют управлять кондиционером клиента с помощью мобильных устройств (телефона, планшета и т.п.) или ПК.</t>
  </si>
  <si>
    <t>Тип устройства</t>
  </si>
  <si>
    <t>Wifi контроллер для сплит-систем и внутренних блоков мульти сплит-систем</t>
  </si>
  <si>
    <t>Мобильное приложение</t>
  </si>
  <si>
    <t>бесплатно</t>
  </si>
  <si>
    <t>Цена для ПАРТНЕРА</t>
  </si>
  <si>
    <t xml:space="preserve">      от компании "ДАИЧИ"</t>
  </si>
  <si>
    <t>FULL DC inverter</t>
  </si>
  <si>
    <t>R410a</t>
  </si>
  <si>
    <r>
      <t>1)</t>
    </r>
    <r>
      <rPr>
        <sz val="12"/>
        <color theme="1"/>
        <rFont val="Calibri"/>
        <family val="2"/>
        <charset val="204"/>
        <scheme val="minor"/>
      </rPr>
      <t xml:space="preserve"> Вы осуществляете техническое обслуживание клиента, инженерный центр компании "ДАИЧИ" сообщает Вам об ошибках, выявленных Центром Мониторинга.</t>
    </r>
  </si>
  <si>
    <r>
      <t>2)</t>
    </r>
    <r>
      <rPr>
        <sz val="12"/>
        <color theme="1"/>
        <rFont val="Calibri"/>
        <family val="2"/>
        <charset val="204"/>
        <scheme val="minor"/>
      </rPr>
      <t xml:space="preserve"> Компания "ДАИЧИ" осуществляет техническое обслуживание клиента.</t>
    </r>
  </si>
  <si>
    <r>
      <t xml:space="preserve">В случае </t>
    </r>
    <r>
      <rPr>
        <b/>
        <sz val="14"/>
        <color rgb="FF00B050"/>
        <rFont val="Calibri"/>
        <family val="2"/>
        <charset val="204"/>
        <scheme val="minor"/>
      </rPr>
      <t>Подписки №1</t>
    </r>
    <r>
      <rPr>
        <sz val="11"/>
        <color theme="3" tint="-0.499984740745262"/>
        <rFont val="Calibri"/>
        <family val="2"/>
        <charset val="204"/>
        <scheme val="minor"/>
      </rPr>
      <t>, Ваша компания организует выезд технических специалистов для проведения работ на месте установки кондиционера в удобное для владельца время.</t>
    </r>
  </si>
  <si>
    <r>
      <t xml:space="preserve">В случае </t>
    </r>
    <r>
      <rPr>
        <b/>
        <sz val="14"/>
        <color rgb="FF00B0F0"/>
        <rFont val="Calibri"/>
        <family val="2"/>
        <charset val="204"/>
        <scheme val="minor"/>
      </rPr>
      <t>Подписки №2</t>
    </r>
    <r>
      <rPr>
        <sz val="14"/>
        <color theme="3" tint="-0.499984740745262"/>
        <rFont val="Calibri"/>
        <family val="2"/>
        <charset val="204"/>
        <scheme val="minor"/>
      </rPr>
      <t>,</t>
    </r>
    <r>
      <rPr>
        <sz val="11"/>
        <color theme="3" tint="-0.499984740745262"/>
        <rFont val="Calibri"/>
        <family val="2"/>
        <charset val="204"/>
        <scheme val="minor"/>
      </rPr>
      <t xml:space="preserve"> компания ДАИЧИ, организует выезд технических специалистов для проведения работ на месте установки кондиционера в удобное для владельца время.</t>
    </r>
  </si>
  <si>
    <t>СТОИМОСТЬ УСЛУГ:</t>
  </si>
  <si>
    <r>
      <rPr>
        <sz val="11"/>
        <color theme="3" tint="-0.499984740745262"/>
        <rFont val="Calibri"/>
        <family val="2"/>
        <charset val="204"/>
        <scheme val="minor"/>
      </rPr>
      <t>1 000 Р</t>
    </r>
    <r>
      <rPr>
        <sz val="10"/>
        <color theme="3" tint="-0.499984740745262"/>
        <rFont val="Calibri"/>
        <family val="2"/>
        <charset val="204"/>
        <scheme val="minor"/>
      </rPr>
      <t>/ в год</t>
    </r>
  </si>
  <si>
    <t>Для систем сплит-систем  и мульти сплит-систем.</t>
  </si>
  <si>
    <t>СТОИМОСТЬ ОБОРУДОВАНИЯ</t>
  </si>
  <si>
    <t>Контроллеры облачного управления</t>
  </si>
  <si>
    <t>Cовместимость Wi-Fi контроллера с оборудованием:</t>
  </si>
  <si>
    <t>Бренд</t>
  </si>
  <si>
    <t>Серия оборудования</t>
  </si>
  <si>
    <t>Артикул контроллера</t>
  </si>
  <si>
    <t>MIDEA</t>
  </si>
  <si>
    <t>Цена со скидкой</t>
  </si>
  <si>
    <t>15,24+3,52</t>
  </si>
  <si>
    <t>-</t>
  </si>
  <si>
    <t>настенные сплит-системы</t>
  </si>
  <si>
    <t>Wi-Fi контроллеры</t>
  </si>
  <si>
    <t>Базовая цена</t>
  </si>
  <si>
    <t>MHG-48HWN1-R(A)</t>
  </si>
  <si>
    <t>MHG-60HWN1-R(A)</t>
  </si>
  <si>
    <t>MOU-48HN1-RR</t>
  </si>
  <si>
    <t>MUE-48HRN1-R(A)</t>
  </si>
  <si>
    <r>
      <rPr>
        <b/>
        <sz val="16"/>
        <color theme="0"/>
        <rFont val="Arial"/>
        <family val="2"/>
        <charset val="204"/>
      </rPr>
      <t xml:space="preserve">РАБОТАЙ </t>
    </r>
    <r>
      <rPr>
        <sz val="16"/>
        <color theme="0"/>
        <rFont val="Arial"/>
        <family val="2"/>
        <charset val="204"/>
      </rPr>
      <t>на портале                      ДАИЧИ BUSINESS</t>
    </r>
  </si>
  <si>
    <t>MSFA-09N8D6-I</t>
  </si>
  <si>
    <t>MSFA-09N8D6-O</t>
  </si>
  <si>
    <t>MSFA-12N8D6-I</t>
  </si>
  <si>
    <t>MSFA-12N8D6-O</t>
  </si>
  <si>
    <t>R32</t>
  </si>
  <si>
    <t>MSAG1-07N8C2-I</t>
  </si>
  <si>
    <t>MSAG1-09N8C2-I</t>
  </si>
  <si>
    <t>MSAG1-12N8C2-I</t>
  </si>
  <si>
    <t>MSAG1-18N8D0-I</t>
  </si>
  <si>
    <t>MSAG1-24N8D0-I</t>
  </si>
  <si>
    <t>MSAG1-07N8C2-O</t>
  </si>
  <si>
    <t>MSAG1-09N8C2-O</t>
  </si>
  <si>
    <t>MSAG1-12N8C2-O</t>
  </si>
  <si>
    <t>MSAG1-18N8D0-O</t>
  </si>
  <si>
    <t>MSAG1-24N8D0-O</t>
  </si>
  <si>
    <t>инверторные сплит-системы</t>
  </si>
  <si>
    <t>MSAG1-07HRN1-I</t>
  </si>
  <si>
    <t>MSAG1-09HRN1-I</t>
  </si>
  <si>
    <t>MSAG1-12HRN1-I</t>
  </si>
  <si>
    <t>MSAG1-18HRN1-I</t>
  </si>
  <si>
    <t>MSAG1-24HRN1-I</t>
  </si>
  <si>
    <t>MSAG1-07HRN1-O</t>
  </si>
  <si>
    <t>MSAG1-09HRN1-O</t>
  </si>
  <si>
    <t>MSAG1-12HRN1-O</t>
  </si>
  <si>
    <t>MSAG1-18HRN1-O</t>
  </si>
  <si>
    <t>MSAG1-24HRN1-O</t>
  </si>
  <si>
    <t>MSAG2-18N8D0-I</t>
  </si>
  <si>
    <t>MSAG2-24N8D0-I</t>
  </si>
  <si>
    <t>MSAG2-18N8D0-O</t>
  </si>
  <si>
    <t>MSAG2-24N8D0-O</t>
  </si>
  <si>
    <t>MSAG2-07HRN1-I</t>
  </si>
  <si>
    <t>MSAG2-07HRN1-O</t>
  </si>
  <si>
    <t>MSAG2-09HRN1-I</t>
  </si>
  <si>
    <t>MSAG2-09HRN1-O</t>
  </si>
  <si>
    <t>MSAG2-12HRN1-I</t>
  </si>
  <si>
    <t>MSAG2-12HRN1-O</t>
  </si>
  <si>
    <t>MSAG2-18HRN1-I</t>
  </si>
  <si>
    <t>MSAG2-18HRN1-O</t>
  </si>
  <si>
    <t>MSAG2-24HRN1-I</t>
  </si>
  <si>
    <t>MSAG2-24HRN1-O</t>
  </si>
  <si>
    <t>M4OE-28HFN8-Q</t>
  </si>
  <si>
    <t>M4OB-36HFN8-Q</t>
  </si>
  <si>
    <t>DC inverter</t>
  </si>
  <si>
    <t>MCA3I-07NXD0</t>
  </si>
  <si>
    <t>MCA3I-09NXD0</t>
  </si>
  <si>
    <t>NEW</t>
  </si>
  <si>
    <t>MTIU-07NXD0</t>
  </si>
  <si>
    <t>MTIU-09NXD0</t>
  </si>
  <si>
    <t>MCA3U-12HRFNX(GA)</t>
  </si>
  <si>
    <t>MOX230-12HFN8-Q(GA)</t>
  </si>
  <si>
    <t>MCA3U-18HRFNX(GA)</t>
  </si>
  <si>
    <t>MOX330U-18HFN8-Q(GA)</t>
  </si>
  <si>
    <t>MCD1-24HRFNX(GA)</t>
  </si>
  <si>
    <t>MOX430U-24HFN8-Q(GA)</t>
  </si>
  <si>
    <t>MCD1-36HRFN8(GA)</t>
  </si>
  <si>
    <t>MOD30U-36HFN8-R(GA)</t>
  </si>
  <si>
    <t>MCD1-48HRFNX(GA)</t>
  </si>
  <si>
    <t>MOE30U-48HFN8-R(GA)</t>
  </si>
  <si>
    <t>MCD1-55HRFNX(GA)</t>
  </si>
  <si>
    <t>MOE30U-55HFN8-R(GA)</t>
  </si>
  <si>
    <t>MTIU-12HWFNX(GA)</t>
  </si>
  <si>
    <t>MTIU-18HWFNX(GA)</t>
  </si>
  <si>
    <t>MTI-24HWFNX(GA)</t>
  </si>
  <si>
    <t>MTI-36HWFNX(GA)</t>
  </si>
  <si>
    <t>MTI-48HWFNX(GA)</t>
  </si>
  <si>
    <t>MTI-55HWFNX(GA)</t>
  </si>
  <si>
    <t>MUEU-18HRFNX(GA)</t>
  </si>
  <si>
    <t>MUE-24HRFNX(GA)</t>
  </si>
  <si>
    <t>MUE-36HRFNX(GA)</t>
  </si>
  <si>
    <t>MUE-48HRFNX(GA)</t>
  </si>
  <si>
    <t>MUE-55HRFNX(GA)</t>
  </si>
  <si>
    <t>MFYA400-24ARFN1-Q</t>
  </si>
  <si>
    <t>MOX401UL-24AFN1-Q</t>
  </si>
  <si>
    <t>3,52 (1,32~4,37)</t>
  </si>
  <si>
    <t>3,81 (0,88~4,54)</t>
  </si>
  <si>
    <t>2,78 (1,17~3,22)</t>
  </si>
  <si>
    <t>5,28 (3,39~5,90)</t>
  </si>
  <si>
    <t>5,57 (3,10~5,85)</t>
  </si>
  <si>
    <t>7,03 (2,11~8,21)</t>
  </si>
  <si>
    <t>7,33 (1,55~8,21)</t>
  </si>
  <si>
    <t>MPPDB-12HRN1-Q</t>
  </si>
  <si>
    <t>RAC &amp; Portable</t>
  </si>
  <si>
    <t>бытовые сплит-системы и мобильные кондиционеры</t>
  </si>
  <si>
    <t>Системы облачного управления компании "ДАИЧИ"</t>
  </si>
  <si>
    <t>Тип оборудования или услуги</t>
  </si>
  <si>
    <t>ДОПОЛНЕНИЕ</t>
  </si>
  <si>
    <t>Услуга  "КЛИМАТ ОНЛАЙН"</t>
  </si>
  <si>
    <t>1000 руб./год</t>
  </si>
  <si>
    <t>вознаграждение 1000 руб.</t>
  </si>
  <si>
    <t>единоразово</t>
  </si>
  <si>
    <t>*</t>
  </si>
  <si>
    <t>MSAG2-07N8C2-I</t>
  </si>
  <si>
    <t>MSAG2-09N8C2-I</t>
  </si>
  <si>
    <t>MSAG2-12N8C2-I</t>
  </si>
  <si>
    <t>MSAG2-07N8C2-O</t>
  </si>
  <si>
    <t>MSAG2-09N8C2-O</t>
  </si>
  <si>
    <t>MSAG2-12N8C2-O</t>
  </si>
  <si>
    <t>MMAG2-09N8D0-I</t>
  </si>
  <si>
    <t>MMAG2-12N8D0-I</t>
  </si>
  <si>
    <t>MMAG2-18N8D0-I</t>
  </si>
  <si>
    <t>MMAG2-24N8D0-I</t>
  </si>
  <si>
    <t>по запросу</t>
  </si>
  <si>
    <t>Cовместимость Wi-Fi контроллера с оборудованием LCAC:</t>
  </si>
  <si>
    <t>LCAC inverter</t>
  </si>
  <si>
    <t>MOU-55HN1-R</t>
  </si>
  <si>
    <t>M_MASS</t>
  </si>
  <si>
    <t>M_PREM</t>
  </si>
  <si>
    <t>MHB-76HWN1</t>
  </si>
  <si>
    <t>MHB1T-96HWN1</t>
  </si>
  <si>
    <t>MHA-150HWN1</t>
  </si>
  <si>
    <t>MHA-192HWN1</t>
  </si>
  <si>
    <t>MOV-76HN1-R</t>
  </si>
  <si>
    <t>MOVTA-96HN1-R</t>
  </si>
  <si>
    <t>MOV-150HN1-R</t>
  </si>
  <si>
    <t>MOV-192HN1-R</t>
  </si>
  <si>
    <t>T-MBQ4-04A1</t>
  </si>
  <si>
    <t>Артикул монтажного комплекта</t>
  </si>
  <si>
    <t>Описание</t>
  </si>
  <si>
    <t>MK3-1</t>
  </si>
  <si>
    <t>Монтажный комплект №3-1
в составе:
Труба медная 6,35 мм  толщина стенки  0,76 мм  стандарт  ASTM B280 – 3 п.м.
Труба медная 9,52 мм  толщина стенки  0,81 мм стандарт  ASTM B280 – 3 п.м.
Теплоизоляция Ру-флекс 6*9 – 3 п.м
Теплоизоляция Ру-флекс 10*9  – 3 п.м
Кронштейн 450*450 мм в упаковке с крепежом – 1 к-т
Дренажная трубка D16 мм – 3 п.м
Кабель ПВС 5*1,5 мм ГОСТ (межблочный) – 4 п.м.
Короб самосборный из гофрокартона – 1 шт</t>
  </si>
  <si>
    <t>MK3-2</t>
  </si>
  <si>
    <t>Монтажный комплект №3-2
в составе:
Труба медная 6,35 мм  толщина стенки 0,76 мм стандарт  ASTM B280  – 3 п.м.
Труба медная 12,7 мм толщина стенки 0,81 мм стандарт  ASTM B280 – 3 п.м.
Теплоизоляция Ру-флекс 6*9 – 3 п.м
Теплоизоляция Ру-флекс 12*9  – 3 п.м
Кронштейн 500*600 мм в упаковке с крепежом – 1 к-т
Дренажная трубка D16 мм – 3 п.м
Кабель ПВС 5*1,5 мм ГОСТ (межблочный) – 4 п.м.
Короб самосборный из гофрокартона – 1 шт</t>
  </si>
  <si>
    <t>MK3-3</t>
  </si>
  <si>
    <t>Монтажный комплект №3-3
в составе:
Труба медная 6,35 мм  толщина стенки 0,76 мм стандарт  ASTM B280  – 3 п.м.
Труба медная 15,9 мм толщина стенки 0,81 мм стандарт  ASTM B280 – 3 п.м.
Теплоизоляция Ру-флекс 6*9 – 3 п.м
Теплоизоляция Ру-флекс 15*9  – 3 п.м
Кронштейн 500*600 мм в упаковке с крепежом – 1 к-т
Дренажная трубка D16 мм – 3 п.м
Кабель ПВС 5*2,5 мм ГОСТ (межблочный) – 4 п.м.
Короб самосборный из гофрокартона – 1 шт</t>
  </si>
  <si>
    <t>MK5-1</t>
  </si>
  <si>
    <t>Монтажный комплект №5-1
в составе:
Труба медная 6,35 мм  толщина стенки  0,76 мм  стандарт  ASTM B280 – 5 п.м.
Труба медная 9,52 мм  толщина стенки  0,81 мм стандарт  ASTM B280 – 5 п.м.
Теплоизоляция Ру-флекс 6*9 – 5 п.м
Теплоизоляция Ру-флекс 10*9  – 5 п.м
Кронштейн 450*450 мм в упаковке с крепежом – 1 к-т
Дренажная трубка D16 мм– 5 п.м
Кабель ПВС 5*1,5 мм ГОСТ (межблочный) – 6 п.м.
Короб самосборный из гофрокартона – 1 шт</t>
  </si>
  <si>
    <t>MK5-2</t>
  </si>
  <si>
    <t>Монтажный комплект №5-2
в составе:
Труба медная 6,35 мм  толщина стенки 0,76 мм стандарт  ASTM B280  – 5 п.м.
Труба медная 12,7 мм толщина стенки 0,81 мм стандарт  ASTM B280 – 5 п.м.
Теплоизоляция Ру-флекс 6*9 – 3 п.м
Теплоизоляция Ру-флекс 12*9  – 3 п.м
Кронштейн 500*600 мм в упаковке с крепежом – 1 к-т
Дренажная трубка D16 мм– 5 п.м
Кабель ПВС 5*1,5 мм ГОСТ (межблочный)  – 6 п.м.
Короб самосборный из гофрокартона – 1 шт</t>
  </si>
  <si>
    <t>MK5-3</t>
  </si>
  <si>
    <t>Монтажный комплект №5-3
в составе:
Труба медная 6,35 мм  толщина стенки 0,76 мм стандарт  ASTM B280  – 5 п.м.
Труба медная 15,9 мм толщина стенки 0,81 мм стандарт  ASTM B280 – 5 п.м.
Теплоизоляция Ру-флекс 6*9 – 3 п.м
Теплоизоляция Ру-флекс 15*9  – 3 п.м
Кронштейн 500*600 мм в упаковке с крепежом – 1 к-т
Дренажная трубка D16 мм– 5 п.м
Кабель ПВС 5*2,5 мм ГОСТ (межблочный)  – 6 п.м.
Труба гофрированная ПВХ 16 мм – 6 п.м.
Короб самосборный из гофрокартона – 1 шт</t>
  </si>
  <si>
    <t>Монтажный комплект</t>
  </si>
  <si>
    <t>Валюта</t>
  </si>
  <si>
    <t>MSAG1-07HRN1-O/-40</t>
  </si>
  <si>
    <t>MSAG1-09HRN1-O/-40</t>
  </si>
  <si>
    <t>MSAG1-12HRN1-O/-40</t>
  </si>
  <si>
    <t>MSAG1-18HRN1-O/-40</t>
  </si>
  <si>
    <t>MSAG1-24HRN1-O/-40</t>
  </si>
  <si>
    <t>MSFA1-09N8D6-I</t>
  </si>
  <si>
    <t>MSFA1-09N8D6-O</t>
  </si>
  <si>
    <t>MSFA1-12N8D6-I</t>
  </si>
  <si>
    <t>MSFA1-12N8D6-O</t>
  </si>
  <si>
    <t>MPPDA-09CRN7-Q</t>
  </si>
  <si>
    <t>МПРЦ</t>
  </si>
  <si>
    <t>58$</t>
  </si>
  <si>
    <t xml:space="preserve">Wi-Fi контроллер DAICHI - устройство для удаленного управления кондиционером через Облако.
</t>
  </si>
  <si>
    <t>С ним стандартные возможности управления расширяются до категории "Премиум".</t>
  </si>
  <si>
    <t>Контроллер устанавливается в корпусе внутреннего блока. Доступны две комплектации к заказу: с набором переходников в комплекте или с возможностью выбора необходиимого перееходника.</t>
  </si>
  <si>
    <t>DW21-B</t>
  </si>
  <si>
    <t>DW22-B</t>
  </si>
  <si>
    <t>Артикул переходника</t>
  </si>
  <si>
    <t>DCCOMUS1C</t>
  </si>
  <si>
    <t>Контроллеры DAICHI для сплит-систем поддерживает до 200 моделей кондиционеров различных марок.</t>
  </si>
  <si>
    <t>Возможна установка контроллеров для управления кондиционерами других торговых марок.</t>
  </si>
  <si>
    <t>Проверить совместимость контроллера и кондиционера можно на сайте:</t>
  </si>
  <si>
    <t>В случае, если вы не нашли инетресующий вас кондиционер на сайте, то вы можете оставить заявку, а компания Даичи проведет тестирование совместимости устройств.</t>
  </si>
  <si>
    <t>PARAMOUNT (MSAG1)</t>
  </si>
  <si>
    <t>UNLIMITED (MSAG2)</t>
  </si>
  <si>
    <r>
      <t xml:space="preserve">Содержание прайс-листа MIDEA                   </t>
    </r>
    <r>
      <rPr>
        <b/>
        <sz val="10"/>
        <color theme="0"/>
        <rFont val="Arial"/>
        <family val="2"/>
        <charset val="204"/>
      </rPr>
      <t>(активная гиперссылка):</t>
    </r>
  </si>
  <si>
    <r>
      <rPr>
        <sz val="18"/>
        <color theme="0"/>
        <rFont val="Arial"/>
        <family val="2"/>
        <charset val="204"/>
      </rPr>
      <t xml:space="preserve">Услуги компании "ДАИЧИ".            </t>
    </r>
    <r>
      <rPr>
        <sz val="12"/>
        <color theme="0"/>
        <rFont val="Arial"/>
        <family val="2"/>
        <charset val="204"/>
      </rPr>
      <t xml:space="preserve">                                     </t>
    </r>
    <r>
      <rPr>
        <b/>
        <sz val="12"/>
        <color theme="0"/>
        <rFont val="Arial"/>
        <family val="2"/>
        <charset val="204"/>
      </rPr>
      <t>ВАШ НОВЫЙ ИНСТРУМЕНТ ДЛЯ ЗАРАБОТКА!</t>
    </r>
  </si>
  <si>
    <t>MCA3-12HRN1-QC2</t>
  </si>
  <si>
    <t>MOX330-12HN1-Q</t>
  </si>
  <si>
    <t>MCA3-18HRN1-QB6</t>
  </si>
  <si>
    <t>MOX330U-18HN1-QB6</t>
  </si>
  <si>
    <t>MCD1-24HRN1-Q</t>
  </si>
  <si>
    <t>MOX430U-24HN1-Q</t>
  </si>
  <si>
    <t>MCD1-36HRN1-R</t>
  </si>
  <si>
    <t>MCD1-48HRN1-R</t>
  </si>
  <si>
    <t>MCD1-60HRN1-R</t>
  </si>
  <si>
    <t>MOX431U-24HN1-Q</t>
  </si>
  <si>
    <t>MFPA-24ARN1-QB6</t>
  </si>
  <si>
    <t>MOX430-24HN1-QB6</t>
  </si>
  <si>
    <t>MTI-18HWN1-QB6</t>
  </si>
  <si>
    <t>MTI-24HWN1-Q(A)</t>
  </si>
  <si>
    <t>Прайс-лист действителен с</t>
  </si>
  <si>
    <r>
      <t xml:space="preserve">Ваша цена </t>
    </r>
    <r>
      <rPr>
        <b/>
        <sz val="8"/>
        <color rgb="FF00FF00"/>
        <rFont val="Arial"/>
        <family val="2"/>
        <charset val="204"/>
      </rPr>
      <t>со скидкой за комплект</t>
    </r>
  </si>
  <si>
    <t>Коммерческие системы кондиционирования.</t>
  </si>
  <si>
    <t>коммерческие сплит-системы</t>
  </si>
  <si>
    <t>MSCA1BU-09HRFN8</t>
  </si>
  <si>
    <t>MOX230-09HFN8-Q</t>
  </si>
  <si>
    <t>MSCA1BU-12HRFN8</t>
  </si>
  <si>
    <t>MOX230-12HFN8-Q</t>
  </si>
  <si>
    <t>MSFA2-09N8D6-I</t>
  </si>
  <si>
    <t>MSFA2-12N8D6-I</t>
  </si>
  <si>
    <t>MSAG1-07N8C2U-I</t>
  </si>
  <si>
    <t>MSAG1-07N8C2U-O</t>
  </si>
  <si>
    <t>MSAG1-09N8C2U-I</t>
  </si>
  <si>
    <t>MSAG1-09N8C2U-O</t>
  </si>
  <si>
    <t>MSAG1-12N8C2U-I</t>
  </si>
  <si>
    <t>MSAG1-12N8C2U-O</t>
  </si>
  <si>
    <t>MSAG2-07N8C2U-I</t>
  </si>
  <si>
    <t>MSAG2-07N8C2U-O</t>
  </si>
  <si>
    <t>MSAG2-09N8C2U-I</t>
  </si>
  <si>
    <t>MSAG2-09N8C2U-O</t>
  </si>
  <si>
    <t>MSAG2-12N8C2U-I</t>
  </si>
  <si>
    <t>MSAG2-12N8C2U-O</t>
  </si>
  <si>
    <t>2,64 (1,32~3,76)</t>
  </si>
  <si>
    <t>3,52 (1,46~4,37)</t>
  </si>
  <si>
    <t>3,81 (1,17~4,54)</t>
  </si>
  <si>
    <t>MTIU-07NXD0P</t>
  </si>
  <si>
    <t>MTIU-09NXD0P</t>
  </si>
  <si>
    <t>MTIU-12HWFNXP(GA)</t>
  </si>
  <si>
    <t>MTIU-18HWFNXP(GA)</t>
  </si>
  <si>
    <t>MCD1-24HRFNX(GA)-B</t>
  </si>
  <si>
    <t>MCD1-36HRFN8(GA)-B</t>
  </si>
  <si>
    <t>MCD1-48HRFNX(GA)-B</t>
  </si>
  <si>
    <t>MCD1-55HRFNX(GA)-B</t>
  </si>
  <si>
    <t>T-MBQ4-04AWD</t>
  </si>
  <si>
    <t>MTI-24HWFNXP(GA)</t>
  </si>
  <si>
    <t>MTI-36HWFNXP(GA)</t>
  </si>
  <si>
    <t>MTI-48HWFNXP(GA)</t>
  </si>
  <si>
    <t>MTI-55HWFNXP(GA)</t>
  </si>
  <si>
    <t>MTI-18HWN1P-QB6</t>
  </si>
  <si>
    <t>MTI-24HWN1P-Q(A)</t>
  </si>
  <si>
    <t>MTI-36HWN1P-R</t>
  </si>
  <si>
    <t>MTI-48HWN1P-R</t>
  </si>
  <si>
    <t>MTI-60HWN1P-R</t>
  </si>
  <si>
    <t>MHG-48HWN1P-R(A)</t>
  </si>
  <si>
    <t>MHG-60HWN1P-R(A)</t>
  </si>
  <si>
    <t>MSAG3-07N8C2-I</t>
  </si>
  <si>
    <t>MSAG3-07N8C2-O</t>
  </si>
  <si>
    <t>MSAG3-09N8C2-I</t>
  </si>
  <si>
    <t>MSAG3-09N8C2-O</t>
  </si>
  <si>
    <t>MSAG3-12N8C2-I</t>
  </si>
  <si>
    <t>MSAG3-12N8C2-O</t>
  </si>
  <si>
    <t>MSAG3-18N8D0-I</t>
  </si>
  <si>
    <t>MSAG3-18N8D0-O</t>
  </si>
  <si>
    <t>MSAG3-24N8D0-I</t>
  </si>
  <si>
    <t>MSAG3-24N8D0-O</t>
  </si>
  <si>
    <t>2,05 (1,17~3,22)</t>
  </si>
  <si>
    <t>2,34 (0,91~3,75)</t>
  </si>
  <si>
    <t>3,52 (1,29~3,78)</t>
  </si>
  <si>
    <t>MSAG3-07HRN1-I</t>
  </si>
  <si>
    <t>MSAG3-07HRN1-O</t>
  </si>
  <si>
    <t>MSAG3-09HRN1-I</t>
  </si>
  <si>
    <t>MSAG3-09HRN1-O</t>
  </si>
  <si>
    <t>MSAG3-12HRN1-I</t>
  </si>
  <si>
    <t>MSAG3-12HRN1-O</t>
  </si>
  <si>
    <t>MSAG3-18HRN1-I</t>
  </si>
  <si>
    <t>MSAG3-18HRN1-O</t>
  </si>
  <si>
    <t>MSAG3-24HRN1-I</t>
  </si>
  <si>
    <t>MSAG3-24HRN1-O</t>
  </si>
  <si>
    <t>MSAG4-07N8C2-I</t>
  </si>
  <si>
    <t>MSAG4-07N8C2-O</t>
  </si>
  <si>
    <t>MSAG4-09N8C2-I</t>
  </si>
  <si>
    <t>MSAG4-09N8C2-O</t>
  </si>
  <si>
    <t>MSAG4-12N8C2-I</t>
  </si>
  <si>
    <t>MSAG4-12N8C2-O</t>
  </si>
  <si>
    <t>MSAG4-18N8D0-I</t>
  </si>
  <si>
    <t>MSAG4-18N8D0-O</t>
  </si>
  <si>
    <t>MSAG4-24N8D0-I</t>
  </si>
  <si>
    <t>MSAG4-24N8D0-O</t>
  </si>
  <si>
    <t>MSAG4-07HRN1-I</t>
  </si>
  <si>
    <t>MSAG4-07HRN1-O</t>
  </si>
  <si>
    <t>MSAG4-09HRN1-I</t>
  </si>
  <si>
    <t>MSAG4-09HRN1-O</t>
  </si>
  <si>
    <t>MSAG4-12HRN1-I</t>
  </si>
  <si>
    <t>MSAG4-12HRN1-O</t>
  </si>
  <si>
    <t>MSAG4-18HRN1-I</t>
  </si>
  <si>
    <t>MSAG4-18HRN1-O</t>
  </si>
  <si>
    <t>MSAG4-24HRN1-I</t>
  </si>
  <si>
    <t>MSAG4-24HRN1-O</t>
  </si>
  <si>
    <t>DW12-BL</t>
  </si>
  <si>
    <t>Валюта прайс-листа</t>
  </si>
  <si>
    <t>2,64 (1,23~3,28)</t>
  </si>
  <si>
    <t>2,93 (0,85~3,72)</t>
  </si>
  <si>
    <t>Базовая цена
внутр.,USD</t>
  </si>
  <si>
    <t>Базовая цена
наруж.,USD</t>
  </si>
  <si>
    <t>3,22 (0,88~3,95)</t>
  </si>
  <si>
    <t>M2OH-14HFN8-Q1</t>
  </si>
  <si>
    <t>M2OE-18HFN8-Q1</t>
  </si>
  <si>
    <t>M3OG-21HFN8-Q1</t>
  </si>
  <si>
    <t>M3OA-27HFN8-Q1</t>
  </si>
  <si>
    <t>M4OE-28HFN8-Q1</t>
  </si>
  <si>
    <t>M4OB-36HFN8-Q1</t>
  </si>
  <si>
    <t>M5OE-42HFN8-Q1</t>
  </si>
  <si>
    <t>RG10N3(2HS)/BGEF</t>
  </si>
  <si>
    <t>info@sochi.daichi.ru</t>
  </si>
  <si>
    <t xml:space="preserve">info@krsk.daichi.ru </t>
  </si>
  <si>
    <t>Телефон: (862) 261-60-90</t>
  </si>
  <si>
    <t xml:space="preserve">Телефон: (391) 291-80-20 </t>
  </si>
  <si>
    <t>ул. Кипарисовая, д. 12,</t>
  </si>
  <si>
    <t xml:space="preserve">ул. Шахтеров, д. 4, стр. 4 </t>
  </si>
  <si>
    <t>354000, Сочи,</t>
  </si>
  <si>
    <t xml:space="preserve">660020, Красноярск, </t>
  </si>
  <si>
    <t>ДАИЧИ-Сочи</t>
  </si>
  <si>
    <t>ДАИЧИ-Красноярск</t>
  </si>
  <si>
    <t xml:space="preserve">info@nsk.daichi.ru </t>
  </si>
  <si>
    <t xml:space="preserve">Телефон: (383) 328-08-04 </t>
  </si>
  <si>
    <t xml:space="preserve">ул. Коммунистическая, д. 2, оф. 902 </t>
  </si>
  <si>
    <t>630007, Новосибирск,</t>
  </si>
  <si>
    <t>ДАИЧИ-Сибирь</t>
  </si>
  <si>
    <t xml:space="preserve">info@krd.daichi.ru </t>
  </si>
  <si>
    <t>info@spb.daichi.ru</t>
  </si>
  <si>
    <t xml:space="preserve">info@volgograd.daichi.ru </t>
  </si>
  <si>
    <t xml:space="preserve">Телефон: (861) 210-06-20, 259-62-36 </t>
  </si>
  <si>
    <t>Телефон: (812) 448-80-87</t>
  </si>
  <si>
    <t xml:space="preserve">Телефон: (8442) 36-13-06, 36-03-34 </t>
  </si>
  <si>
    <t xml:space="preserve">ул. Аэродромная, д. 19 </t>
  </si>
  <si>
    <t>Московский пр-т, д. 212, оф. 2009</t>
  </si>
  <si>
    <t>ул. Ангарская, д. 107</t>
  </si>
  <si>
    <t>350000, Краснодар,</t>
  </si>
  <si>
    <t>196066, Санкт-Петербург,</t>
  </si>
  <si>
    <t>400081, Волгоград,</t>
  </si>
  <si>
    <t>ДАИЧИ-Юг</t>
  </si>
  <si>
    <t>ДАИЧИ-Санкт-Петербург</t>
  </si>
  <si>
    <t>ДАИЧИ-Волгоград</t>
  </si>
  <si>
    <t xml:space="preserve">info@vrn.daichi.ru </t>
  </si>
  <si>
    <t xml:space="preserve">info@rostov.daichi.ru </t>
  </si>
  <si>
    <t>info@volga.daichi.ru</t>
  </si>
  <si>
    <t>Телефон: (473) 277-12-40, 277-89-65</t>
  </si>
  <si>
    <t xml:space="preserve">Телефон: (863) 203-71-61 </t>
  </si>
  <si>
    <t xml:space="preserve">Телефон: (8482) 200-145 </t>
  </si>
  <si>
    <t xml:space="preserve">ул. Никитинская, д. 52А, оф. 22 </t>
  </si>
  <si>
    <t xml:space="preserve">пр-т 50-летия Ростсельмаша, д. 1/52, оф. 316 </t>
  </si>
  <si>
    <t xml:space="preserve">ул. Новый проезд, д. 3, оф. 227 </t>
  </si>
  <si>
    <t>394018, Воронеж,</t>
  </si>
  <si>
    <t>344065, Ростов-на-Дону,</t>
  </si>
  <si>
    <t>445037, Тольятти,</t>
  </si>
  <si>
    <t>ДАИЧИ-Черноземье</t>
  </si>
  <si>
    <t>ДАИЧИ-Ростов</t>
  </si>
  <si>
    <t>ДАИЧИ-Волга</t>
  </si>
  <si>
    <t>info@cfo.daichi.ru</t>
  </si>
  <si>
    <t>info@omsk.daichi.ru</t>
  </si>
  <si>
    <t>info@vl.daichi.ru</t>
  </si>
  <si>
    <t xml:space="preserve">Телефон: (495) 737-37-33, доб.: 1759, 1851 </t>
  </si>
  <si>
    <t xml:space="preserve">Телефон: (3812) 36-82-52, 36-95-45 </t>
  </si>
  <si>
    <t xml:space="preserve">Телефон: (423) 245-39-59 </t>
  </si>
  <si>
    <t xml:space="preserve">Ленинградский пр-т, д. 39, стр. 80 </t>
  </si>
  <si>
    <t xml:space="preserve">ул. Лермонтова, д. 179а, к.1 </t>
  </si>
  <si>
    <t xml:space="preserve">ул. Союзная, д. 28, 3 эт., каб. 28 </t>
  </si>
  <si>
    <t>125167, Москва,</t>
  </si>
  <si>
    <t>644009, Омск,</t>
  </si>
  <si>
    <t>690078, Владивосток,</t>
  </si>
  <si>
    <t>ДАИЧИ-ЦФО</t>
  </si>
  <si>
    <t>ДАИЧИ-Омск</t>
  </si>
  <si>
    <t>ДАИЧИ-Владивосток</t>
  </si>
  <si>
    <t xml:space="preserve">info@khb.daichi.ru </t>
  </si>
  <si>
    <t xml:space="preserve">info@nnov.daichi.ru </t>
  </si>
  <si>
    <t>info@astrakhan.daichi.ru</t>
  </si>
  <si>
    <t xml:space="preserve">Телефон: (4212) 35-85-25 </t>
  </si>
  <si>
    <t xml:space="preserve">Телефон: (8512) 207-307 </t>
  </si>
  <si>
    <t xml:space="preserve">ул. Иркутская, д. 6 (База «Сугдак»), оф. 111 </t>
  </si>
  <si>
    <t xml:space="preserve">ул. Маршала Казакова, д. 5 </t>
  </si>
  <si>
    <t>Телефон: (4012) 53-93-42, 53-94-14</t>
  </si>
  <si>
    <t>680014, Хабаровск,</t>
  </si>
  <si>
    <t>603116, Нижний Новгород,</t>
  </si>
  <si>
    <t xml:space="preserve">ул. Больничная, д. 24, оф. 48а-49а </t>
  </si>
  <si>
    <t>ДАИЧИ-Хабаровск</t>
  </si>
  <si>
    <t>ДАИЧИ-Нижний Новгород</t>
  </si>
  <si>
    <t>236040, Калининград,</t>
  </si>
  <si>
    <t>ДАИЧИ-Балтика</t>
  </si>
  <si>
    <t>MBiktimirov@ufa.daichi.ru</t>
  </si>
  <si>
    <t>msk@daichi.ru</t>
  </si>
  <si>
    <t xml:space="preserve">info@irk.daichi.ru </t>
  </si>
  <si>
    <t xml:space="preserve">Телефон: (347) 293-77-60, 293-77-61 </t>
  </si>
  <si>
    <t>Телефон: (495) 737-37-33</t>
  </si>
  <si>
    <t xml:space="preserve">Телефон: (3952) 207-104 </t>
  </si>
  <si>
    <t>Сафроновский проезд, д. 6</t>
  </si>
  <si>
    <t>Звенигородское ш., д. 9/27</t>
  </si>
  <si>
    <t xml:space="preserve">ул. Ширямова, д. 40, оф. 228-229 </t>
  </si>
  <si>
    <t>450006, Уфа,</t>
  </si>
  <si>
    <t>123022, Москва,</t>
  </si>
  <si>
    <t>664009, Иркутск,</t>
  </si>
  <si>
    <t>ДАИЧИ-Уфа</t>
  </si>
  <si>
    <t>ДАИЧИ-МОСКВА</t>
  </si>
  <si>
    <t>ДАИЧИ-Байкал</t>
  </si>
  <si>
    <t>info@ural.daichi.ru</t>
  </si>
  <si>
    <t xml:space="preserve">info@crimea.daichi.ru </t>
  </si>
  <si>
    <t xml:space="preserve">Телефон: (343) 262-79-59 </t>
  </si>
  <si>
    <t>Телефон: (978) 996-92-92</t>
  </si>
  <si>
    <t xml:space="preserve">ул. Бажова, д. 136, оф. 3 </t>
  </si>
  <si>
    <t xml:space="preserve">ул. Набережная, д. 75-Д, 4 этаж </t>
  </si>
  <si>
    <t xml:space="preserve">ул. Боевая, д. 136 </t>
  </si>
  <si>
    <t>620026, Екатеринбург,</t>
  </si>
  <si>
    <t>295000, Симферополь,</t>
  </si>
  <si>
    <t>414021, Астрахань,</t>
  </si>
  <si>
    <t>ДАИЧИ-Урал</t>
  </si>
  <si>
    <t>ДАИЧИ-Крым</t>
  </si>
  <si>
    <t>ДАИЧИ-Астрахань</t>
  </si>
  <si>
    <t>ВИЦ не действительна для территории ДВФО.</t>
  </si>
  <si>
    <t>Wi-Fi контролер DAICHI DW12-BL</t>
  </si>
  <si>
    <t>Переходник для DAICHI DW22-B</t>
  </si>
  <si>
    <t>коммерческие инверторные сплит-системы</t>
  </si>
  <si>
    <t>МПРЦ, руб.</t>
  </si>
  <si>
    <t>МПРЦ, РУБ</t>
  </si>
  <si>
    <t>MFM-50ARN1-R</t>
  </si>
  <si>
    <t>M2OH-14HFN8-Q</t>
  </si>
  <si>
    <t>M2OE-18HFN8-Q</t>
  </si>
  <si>
    <t>M5OE-42HFN8-Q</t>
  </si>
  <si>
    <t>Мульти-сплит-системы</t>
  </si>
  <si>
    <t>R33</t>
  </si>
  <si>
    <t>MSAG1-07N8C2-O/-40</t>
  </si>
  <si>
    <t>MSAG1-09N8C2-O/-40</t>
  </si>
  <si>
    <t>MSAG1-12N8C2-O/-40</t>
  </si>
  <si>
    <t>MSAG1-18N8D0-O/-40</t>
  </si>
  <si>
    <t>MSAG1-24N8D0-O/-40</t>
  </si>
  <si>
    <t>Стандартная панель</t>
  </si>
  <si>
    <r>
      <t xml:space="preserve">Панель с функцией </t>
    </r>
    <r>
      <rPr>
        <b/>
        <sz val="12"/>
        <color rgb="FF0070C0"/>
        <rFont val="Arial"/>
        <family val="2"/>
        <charset val="204"/>
      </rPr>
      <t>BREEZELESS</t>
    </r>
  </si>
  <si>
    <t>MOX330-12HN1-Q/-40</t>
  </si>
  <si>
    <t>MOX330U-18HN1-QB6/-40</t>
  </si>
  <si>
    <t>MOX430U-24HN1-Q/-40</t>
  </si>
  <si>
    <t>MOU-48HN1-RR/-40</t>
  </si>
  <si>
    <t>MOU-55HN1-R/-40</t>
  </si>
  <si>
    <t>MOV-76HN1-R/-40</t>
  </si>
  <si>
    <t>MOVTA-96HN1-R/-40</t>
  </si>
  <si>
    <t>MOV-150HN1-R/-40</t>
  </si>
  <si>
    <t>MOV-192HN1-R/-40</t>
  </si>
  <si>
    <t>РУБ</t>
  </si>
  <si>
    <t xml:space="preserve"> DC inverter</t>
  </si>
  <si>
    <t>Аксессуар</t>
  </si>
  <si>
    <t>GAIA-D53</t>
  </si>
  <si>
    <t>MSAG1-07N8C2U-O/-40</t>
  </si>
  <si>
    <t>MSAG1-09N8C2U-O/-40</t>
  </si>
  <si>
    <t>MSAG1-12N8C2U-O/-40</t>
  </si>
  <si>
    <t>MSFE-09N8D6-I</t>
  </si>
  <si>
    <t>MSFE-09N8D6-O</t>
  </si>
  <si>
    <t>MSFE-12N8D6-I</t>
  </si>
  <si>
    <t>MSFE-12N8D6-O</t>
  </si>
  <si>
    <t>MSFE-18N8D6-I</t>
  </si>
  <si>
    <t>MSFE-18N8D6-O</t>
  </si>
  <si>
    <t>2,80 (1,03~3,52)</t>
  </si>
  <si>
    <t>3,60 (1,38~4,31)</t>
  </si>
  <si>
    <t>5,28 (1,93~6,27)</t>
  </si>
  <si>
    <t>2,93 (1,03~3,81)</t>
  </si>
  <si>
    <t>3,80 (1,08~4,40)</t>
  </si>
  <si>
    <t>5,57 (1,29~7,00)</t>
  </si>
  <si>
    <t>MSAG4W-12N8C2-I</t>
  </si>
  <si>
    <t>MSAG4W-18N8D0-I</t>
  </si>
  <si>
    <t>MSAG4W-24N8D0-I</t>
  </si>
  <si>
    <t>MSAG4-07N8C2S-O</t>
  </si>
  <si>
    <t>MSAG4-09N8C2S-O</t>
  </si>
  <si>
    <t>MSAG4W-07N8C2S-I</t>
  </si>
  <si>
    <t>MSAG4W-09N8C2S-I</t>
  </si>
  <si>
    <t>MSFA2W-09N8D6-I</t>
  </si>
  <si>
    <t>MSFA2W-12N8D6-I</t>
  </si>
  <si>
    <t>2,35 (0,87~2,93)</t>
  </si>
  <si>
    <t>2,43 (0,94~3,22)</t>
  </si>
  <si>
    <t>2,64 (0,87~2,93)</t>
  </si>
  <si>
    <t>2,93 (0,94~3,22)</t>
  </si>
  <si>
    <t>MSAG1-07N8C2S-I</t>
  </si>
  <si>
    <t>MSAG1-07N8C2S-O</t>
  </si>
  <si>
    <t>MSAG1-09N8C2S-I</t>
  </si>
  <si>
    <t>MSAG1-09N8C2S-O</t>
  </si>
  <si>
    <t>MSAG1-07N8C2S-O/-40</t>
  </si>
  <si>
    <t>MSAG1-09N8C2S-O/-40</t>
  </si>
  <si>
    <t>MSAG2-07N8C2S-I</t>
  </si>
  <si>
    <t>MSAG2-07N8C2S-O</t>
  </si>
  <si>
    <t>MSAG2-09N8C2S-I</t>
  </si>
  <si>
    <t>MSAG2-09N8C2S-O</t>
  </si>
  <si>
    <t>MMFE-09N8D6-I</t>
  </si>
  <si>
    <t>MMFE-12N8D6-I</t>
  </si>
  <si>
    <t>MMFE-18N8D6-I</t>
  </si>
  <si>
    <t>MMSCA1BU-09HRFN8</t>
  </si>
  <si>
    <t>MMSCA1BU-12HRFN8</t>
  </si>
  <si>
    <t>MMAG4-09N8D0-I</t>
  </si>
  <si>
    <t>MMAG4-12N8D0-I</t>
  </si>
  <si>
    <t>MMAG4-18N8D0-I</t>
  </si>
  <si>
    <t>MMAG4-24N8D0-I</t>
  </si>
  <si>
    <t>MTIU-07W1NXD0P</t>
  </si>
  <si>
    <t>MTIU-09W1NXD0P</t>
  </si>
  <si>
    <t>MTIU-12HW1FNXP(GA)</t>
  </si>
  <si>
    <t>MTIU-18HW1FNXP(GA)</t>
  </si>
  <si>
    <t>MCA4U-12HRFNX-Q(GA)</t>
  </si>
  <si>
    <t>MCA4U-18HRFNX-Q(GA)</t>
  </si>
  <si>
    <t>T-MBQ4-03AWD</t>
  </si>
  <si>
    <t>С пультом KJR-120K/F-E</t>
  </si>
  <si>
    <t>MTI-24HW1FNXP(GA)</t>
  </si>
  <si>
    <t>MTI-36HW1FNXP(GA)</t>
  </si>
  <si>
    <t>MTI-48HW1FNXP(GA)</t>
  </si>
  <si>
    <t>MTI-55HW1FNXP(GA)</t>
  </si>
  <si>
    <t>MCBU-12HRFN8</t>
  </si>
  <si>
    <t>MCBU-09HRFN8</t>
  </si>
  <si>
    <t>MCBU-18HRFN8</t>
  </si>
  <si>
    <t>MFA2U-12HRFNX-Q(GA)</t>
  </si>
  <si>
    <t>MFA2U-17HRFNX-Q(GA)</t>
  </si>
  <si>
    <t>Консольного типа</t>
  </si>
  <si>
    <t>Работа на охлаждение от -15°С</t>
  </si>
  <si>
    <t>MOX330-12HN1-LQ</t>
  </si>
  <si>
    <t>MOX330U-18HN1-LQB6</t>
  </si>
  <si>
    <t>Стандартный наружный блок</t>
  </si>
  <si>
    <t>Низкотемпературная доработка, работа на охлаждение от -40°С</t>
  </si>
  <si>
    <t>MOX431U-24HN1-LQ</t>
  </si>
  <si>
    <t>MOU-36HN1-LR</t>
  </si>
  <si>
    <t>MOU-48HN1-LRR</t>
  </si>
  <si>
    <t>MOU-55HN1-LR</t>
  </si>
  <si>
    <t>MUE-18HRN1-Q2</t>
  </si>
  <si>
    <t>MOX431U-24HN1-Q/-40</t>
  </si>
  <si>
    <t>MTI-18HW1N1P-QB6</t>
  </si>
  <si>
    <t>MTI-24HW1N1P-Q(A)</t>
  </si>
  <si>
    <t>MTI-36HW1N1P-R</t>
  </si>
  <si>
    <t>MTI-48HW1N1P-R</t>
  </si>
  <si>
    <t>MTI-60HW1N1P-R</t>
  </si>
  <si>
    <t>MHC-96HWD1N1(A)</t>
  </si>
  <si>
    <t>MOUA-96HD1N1-R</t>
  </si>
  <si>
    <t>MHA-96HWAN1</t>
  </si>
  <si>
    <t>MOUB-96HD1N1-R</t>
  </si>
  <si>
    <t>Модели высокой производительности</t>
  </si>
  <si>
    <t>MOX430-24HN1-LQB6</t>
  </si>
  <si>
    <r>
      <t>Настенный внутренний блок. Серия</t>
    </r>
    <r>
      <rPr>
        <b/>
        <sz val="16"/>
        <color theme="0"/>
        <rFont val="Arial"/>
        <family val="2"/>
        <charset val="204"/>
      </rPr>
      <t xml:space="preserve"> </t>
    </r>
    <r>
      <rPr>
        <b/>
        <sz val="16"/>
        <color rgb="FF00FF00"/>
        <rFont val="Arial"/>
        <family val="2"/>
        <charset val="204"/>
      </rPr>
      <t>BREEZELESS E (MSFE)</t>
    </r>
  </si>
  <si>
    <t>количество ограничено</t>
  </si>
  <si>
    <t>Full DC inverter</t>
  </si>
  <si>
    <t>Наличие техники с пометкой "Количество ограничено" уточняйте у Ваших менеджеров.</t>
  </si>
  <si>
    <t xml:space="preserve">Тип </t>
  </si>
  <si>
    <t>Фреон</t>
  </si>
  <si>
    <t>• Класс энергоэффективности "А++"
• Запатентованная система распределения воздуха Breezeless™
• Белый матовый корпус
• Ионизатор воздуха с технологией AirMagic+
• Теххнологии Cool Flash (мгновенное охлаждение) и 
Heat Flash  (мгновенный обогрев) 
• Умный алгоритм энергосбережения</t>
  </si>
  <si>
    <t xml:space="preserve"> Wi-Fi контроллер для сплит-систем и мульти сплит-систем DW01/DW11/DW21/DW22</t>
  </si>
  <si>
    <t>Проводной пульт управления (совместимость с блоками уточняйте у вашего менеджера)</t>
  </si>
  <si>
    <t>Тип оборудования</t>
  </si>
  <si>
    <t>Артикул</t>
  </si>
  <si>
    <t>MEW-TC5DB1-A</t>
  </si>
  <si>
    <t>MEW-MFC5DB4-A</t>
  </si>
  <si>
    <t>MEW-MFC5DB4-B</t>
  </si>
  <si>
    <t>Проводной пульт управления</t>
  </si>
  <si>
    <t>KJR-120K/F-E</t>
  </si>
  <si>
    <t>Кабель-переходник для подключения проводного пульта</t>
  </si>
  <si>
    <t>Комплект адаптера расширения функций сплит-системы, с выходом на XYE</t>
  </si>
  <si>
    <t>Комплект адаптера расширения функций сплит-системы, с выходом на CN44</t>
  </si>
  <si>
    <t>MPPDB-12CRN7-Q</t>
  </si>
  <si>
    <t>MPPHA-07CRN7-Q</t>
  </si>
  <si>
    <t>MPPHA-09CRN7-Q</t>
  </si>
  <si>
    <t>MPPT-12CRN7-Q</t>
  </si>
  <si>
    <t>R290</t>
  </si>
  <si>
    <t>• Класс энергоэффективности "А++" (в инверторных моделях)
• Класс энергоэффективности "А" (в on/off моделях)
• Стабильная работа от -15° (в инверторных моделях)
• Самоочистка внутреннего блока по технологии Self-clean™
• Объемный воздушный поток
• Фотокаталитический фильтр
• Wi-Fi, удаленное онлайн-управление
через «облако Даичи» (опция)</t>
  </si>
  <si>
    <t>• Класс энергоэффективности "А++" (в инверторных моделях)
• Стабильная работа от -15°С (в инверторных моделях)
• Объемный воздушный поток
• Самоочистка внутреннего блока по технологии Self-clean™
• Нагрев до 8 °С в режиме поддержания комфортных условий в межсезонье
• Тихая работа от 20 дБ(А)
• Wi-Fi, удаленное онлайн-управление
через «облако Даичи» (опция)</t>
  </si>
  <si>
    <t>• Приточный диффузор свежего атмосферного воздуха
• Класс энергоэффективности "А+++"
• Система притока очищенного атмосферного воздуха
• Тихая работа от 21,5 дБ(А)
• Запатентованная система распределения воздуха Breezeless™
• H13 HEPA фильтр</t>
  </si>
  <si>
    <t>• Двойная система фильтрации воздуха
• Стабильная работа от -15°С (в инверторных моделях)
• Самоочистка внутреннего блока по технологии Self-clean™
• Объемный воздушный поток
• Тихая работа от 20 дБ(А)
• Wi-Fi, удаленное онлайн-управление
через «облако Даичи» (опция)</t>
  </si>
  <si>
    <t xml:space="preserve">МОБИЛЬНЫЕ КОНДИЦИОНЕРЫ </t>
  </si>
  <si>
    <t>• Автоматическое испарение конденсата
• Функция Follow me
• Простая установка
• Мобильность установки
• 24-х часовой таймер
• Простое сенсорное управление
• Авторестарт</t>
  </si>
  <si>
    <t>3,66 (1,05~4,05)</t>
  </si>
  <si>
    <t>3,37 (0,91~3,75)</t>
  </si>
  <si>
    <t>Официальный сайт систем кондиционирования Midea</t>
  </si>
  <si>
    <t>Официальный канал 
компании "Даичи"</t>
  </si>
  <si>
    <t>• Класс энергоэффективности А+++
• Запатентованная система распределения воздуха Breezeless™
• Низкий уровень шума 21,5 дБ(А)
• Запатентованная система распределения воздуха
• H13 HEPA фильтр</t>
  </si>
  <si>
    <t>• Класс энергоэффективности А+++
• Современный озонобезопасный фреон R32
• Inverter Quattro
• Запатентованная система распределения воздуха Breezeless™
• Распределение воздуха на 360° благодаря боковым
выходным отверстиям для воздуха S-образной формы</t>
  </si>
  <si>
    <t>Базовая цена
панель,USD</t>
  </si>
  <si>
    <t xml:space="preserve">• Класс энергоэффективности "А++"
• Запатентованная система распределения воздуха Breezeless™
• Белый матовый корпус
• Ионизатор воздуха с технологией AirMagic+
• Теххнологии Cool Flash (мгновенное охлаждение) и 
Heat Flash  (мгновенный обогрев) </t>
  </si>
  <si>
    <r>
      <t>Настенные внутренние блоки. Серия</t>
    </r>
    <r>
      <rPr>
        <b/>
        <sz val="16"/>
        <color theme="0"/>
        <rFont val="Arial"/>
        <family val="2"/>
        <charset val="204"/>
      </rPr>
      <t xml:space="preserve"> </t>
    </r>
    <r>
      <rPr>
        <b/>
        <sz val="16"/>
        <color rgb="FF00FF00"/>
        <rFont val="Arial"/>
        <family val="2"/>
        <charset val="204"/>
      </rPr>
      <t>GAIA (MMSCA)</t>
    </r>
  </si>
  <si>
    <r>
      <t>Настенные внутренние блоки. Серия</t>
    </r>
    <r>
      <rPr>
        <b/>
        <sz val="16"/>
        <color rgb="FF00FF00"/>
        <rFont val="Arial"/>
        <family val="2"/>
        <charset val="204"/>
      </rPr>
      <t xml:space="preserve"> Breezeless (MSFA)</t>
    </r>
  </si>
  <si>
    <r>
      <t xml:space="preserve">Настенные внутренние блоки. Серия </t>
    </r>
    <r>
      <rPr>
        <b/>
        <sz val="16"/>
        <color rgb="FF00FF00"/>
        <rFont val="Arial"/>
        <family val="2"/>
        <charset val="204"/>
      </rPr>
      <t>PERSONA (MMAG4)</t>
    </r>
  </si>
  <si>
    <r>
      <t>Настенные внутренние блоки. Серия</t>
    </r>
    <r>
      <rPr>
        <b/>
        <sz val="16"/>
        <color rgb="FF00FF00"/>
        <rFont val="Arial"/>
        <family val="2"/>
        <charset val="204"/>
      </rPr>
      <t xml:space="preserve"> Unlimited</t>
    </r>
    <r>
      <rPr>
        <b/>
        <sz val="12"/>
        <color theme="0"/>
        <rFont val="Arial"/>
        <family val="2"/>
        <charset val="204"/>
      </rPr>
      <t>.</t>
    </r>
  </si>
  <si>
    <r>
      <t xml:space="preserve">Внутренние блоки кассетного типа. </t>
    </r>
    <r>
      <rPr>
        <b/>
        <sz val="16"/>
        <color rgb="FF00FF00"/>
        <rFont val="Arial"/>
        <family val="2"/>
        <charset val="204"/>
      </rPr>
      <t>Компактные (600х600)</t>
    </r>
  </si>
  <si>
    <r>
      <t xml:space="preserve">Внутренние блоки канального типа. </t>
    </r>
    <r>
      <rPr>
        <b/>
        <sz val="16"/>
        <color rgb="FF00FF00"/>
        <rFont val="Arial"/>
        <family val="2"/>
        <charset val="204"/>
      </rPr>
      <t>Средненапорные.</t>
    </r>
  </si>
  <si>
    <t xml:space="preserve">• FULL DC inverter
• Озонобезопасный и энергоэффективный хладагент R32
• Функция самодиагностики
• Защитная крышка присоединительных патрубков
• Корпус с антикоррозионным покрытием Golden Fin 
• Влагоотталкивающее алюминиевое оребрение
• Стабильная работа при низких температурах -15 °С
</t>
  </si>
  <si>
    <t>• Сезонная энергоэффективность класс «A++» (SEER до 7,4): 
• Объемный воздушный поток
• Самоочистка внутреннего блока по технологии Self-clean™
• Запоминание положения жалюзи
• Обнаружение утечки хладагента</t>
  </si>
  <si>
    <r>
      <t xml:space="preserve">• Зеркальная чёрная панель внутреннего блока
• </t>
    </r>
    <r>
      <rPr>
        <b/>
        <sz val="7.5"/>
        <color rgb="FF00FF00"/>
        <rFont val="Arial"/>
        <family val="2"/>
        <charset val="204"/>
      </rPr>
      <t xml:space="preserve">Чёрный пульт </t>
    </r>
    <r>
      <rPr>
        <b/>
        <sz val="7.5"/>
        <color theme="0"/>
        <rFont val="Arial"/>
        <family val="2"/>
        <charset val="204"/>
      </rPr>
      <t>в цвет корпуса
• Самоочистка внутреннего блока по технологии Self-clean™
• Дежурный обогрев до 8°С
• Тихая работа от 19,5 дБ(А)</t>
    </r>
  </si>
  <si>
    <r>
      <t xml:space="preserve">• </t>
    </r>
    <r>
      <rPr>
        <b/>
        <sz val="7.5"/>
        <color rgb="FF00FF00"/>
        <rFont val="Arial"/>
        <family val="2"/>
        <charset val="204"/>
      </rPr>
      <t>Новый пульт управления KJR-120K/F-E</t>
    </r>
    <r>
      <rPr>
        <b/>
        <sz val="7.5"/>
        <color theme="0"/>
        <rFont val="Arial"/>
        <family val="2"/>
        <charset val="204"/>
      </rPr>
      <t xml:space="preserve">
• Внешнее статическое давление 40-100 Па
• Внутренний блок имеет сниженную на 12% высоту, от 200 мм
• Приток свежего воздуха
• Встроенный дренажный насос</t>
    </r>
  </si>
  <si>
    <t>Wi-Fi-контролер DAICHI DW21-B</t>
  </si>
  <si>
    <t>Wi-Fi-контролер DAICHI DW22-B</t>
  </si>
  <si>
    <t>Wi-Fi-контролер DAICHI DW12-BL</t>
  </si>
  <si>
    <t>Услуга "КЛИМАТ ОНЛАЙН"</t>
  </si>
  <si>
    <r>
      <t xml:space="preserve">Кассетного типа. </t>
    </r>
    <r>
      <rPr>
        <b/>
        <sz val="16"/>
        <color rgb="FF00FF00"/>
        <rFont val="Arial"/>
        <family val="2"/>
        <charset val="204"/>
      </rPr>
      <t>Компактные (600х600)</t>
    </r>
  </si>
  <si>
    <r>
      <t xml:space="preserve">Кассетного типа.  </t>
    </r>
    <r>
      <rPr>
        <b/>
        <sz val="16"/>
        <color rgb="FF00FF00"/>
        <rFont val="Arial"/>
        <family val="2"/>
        <charset val="204"/>
      </rPr>
      <t>Четырехпоточные (360</t>
    </r>
    <r>
      <rPr>
        <b/>
        <sz val="16"/>
        <color rgb="FF00FF00"/>
        <rFont val="Calibri"/>
        <family val="2"/>
        <charset val="204"/>
      </rPr>
      <t>°</t>
    </r>
    <r>
      <rPr>
        <b/>
        <sz val="16"/>
        <color rgb="FF00FF00"/>
        <rFont val="Arial"/>
        <family val="2"/>
        <charset val="204"/>
      </rPr>
      <t>)</t>
    </r>
  </si>
  <si>
    <t>7,91+2,73</t>
  </si>
  <si>
    <t>18,90+3,52</t>
  </si>
  <si>
    <t>16,12+3,52</t>
  </si>
  <si>
    <r>
      <rPr>
        <b/>
        <sz val="7.5"/>
        <color rgb="FF00FF00"/>
        <rFont val="Arial"/>
        <family val="2"/>
        <charset val="204"/>
      </rPr>
      <t>• Работа на охлаждение при низких температурах от -15°С</t>
    </r>
    <r>
      <rPr>
        <b/>
        <sz val="7.5"/>
        <color theme="0"/>
        <rFont val="Arial"/>
        <family val="2"/>
        <charset val="204"/>
      </rPr>
      <t xml:space="preserve"> (кроме MFPA)
• Низкий уровень шума
• Многофункциональный дисплей 
• Втроенный электронагреватель 
• Современный стильный дизайн
• Простое сенсорное управление
• Теплый пуск	</t>
    </r>
  </si>
  <si>
    <t>MMCBU-09HRFN8</t>
  </si>
  <si>
    <t>MMCBU-12HRFN8</t>
  </si>
  <si>
    <t>MMCBU-18HRFN8</t>
  </si>
  <si>
    <r>
      <t xml:space="preserve">Универсального типа. </t>
    </r>
    <r>
      <rPr>
        <b/>
        <sz val="16"/>
        <color rgb="FF00FF00"/>
        <rFont val="Arial"/>
        <family val="2"/>
        <charset val="204"/>
      </rPr>
      <t>Напольно-потолочные.</t>
    </r>
  </si>
  <si>
    <r>
      <t xml:space="preserve">Напольного типа. </t>
    </r>
    <r>
      <rPr>
        <b/>
        <sz val="16"/>
        <color rgb="FF00FF00"/>
        <rFont val="Arial"/>
        <family val="2"/>
        <charset val="204"/>
      </rPr>
      <t>Колонные.</t>
    </r>
  </si>
  <si>
    <r>
      <t xml:space="preserve">Канального типа. </t>
    </r>
    <r>
      <rPr>
        <b/>
        <sz val="16"/>
        <color rgb="FF00FF00"/>
        <rFont val="Arial"/>
        <family val="2"/>
        <charset val="204"/>
      </rPr>
      <t>Средненапорные.</t>
    </r>
  </si>
  <si>
    <r>
      <t xml:space="preserve">Канального типа. </t>
    </r>
    <r>
      <rPr>
        <b/>
        <sz val="16"/>
        <color rgb="FF00FF00"/>
        <rFont val="Arial"/>
        <family val="2"/>
        <charset val="204"/>
      </rPr>
      <t>Высоконапорные.</t>
    </r>
  </si>
  <si>
    <t>• Сезонная эффективность класса «A++» (SEER до 6,3)
• Подача воздуха в восьми направлениях
• Приток свежего воздуха
• Запоминание положения жалюзи
• Встроенный дренажный насос с подъемом конденсата на 750 мм</t>
  </si>
  <si>
    <r>
      <rPr>
        <b/>
        <sz val="7.5"/>
        <color rgb="FF00FF00"/>
        <rFont val="Arial"/>
        <family val="2"/>
        <charset val="204"/>
      </rPr>
      <t xml:space="preserve">• Работа на охлаждение при низких температурах от -15°С 
• Новый пульт управления KJR-120K/F-E
</t>
    </r>
    <r>
      <rPr>
        <b/>
        <sz val="7.5"/>
        <color theme="0"/>
        <rFont val="Arial"/>
        <family val="2"/>
        <charset val="204"/>
      </rPr>
      <t>• Возможность присоединения воздуховодов 
• Два варианта забора воздуха (сзади и снизу)
• Высокий статический напор до 200 Па с возможностью регулировки
• Теплый пуск	
• Встроенный дренажный насос с подъемом конденсата на 750 мм</t>
    </r>
  </si>
  <si>
    <t>Ваша цена со скидкой за комплект</t>
  </si>
  <si>
    <r>
      <t xml:space="preserve">Кассетного типа. </t>
    </r>
    <r>
      <rPr>
        <b/>
        <sz val="16"/>
        <color rgb="FF00FF00"/>
        <rFont val="Arial"/>
        <family val="2"/>
        <charset val="204"/>
      </rPr>
      <t>Однопоточные</t>
    </r>
  </si>
  <si>
    <r>
      <t xml:space="preserve">Кассетного типа. </t>
    </r>
    <r>
      <rPr>
        <b/>
        <sz val="16"/>
        <color rgb="FF00FF00"/>
        <rFont val="Arial"/>
        <family val="2"/>
        <charset val="204"/>
      </rPr>
      <t>Четырехпоточные (360</t>
    </r>
    <r>
      <rPr>
        <b/>
        <sz val="16"/>
        <color rgb="FF00FF00"/>
        <rFont val="Calibri"/>
        <family val="2"/>
        <charset val="204"/>
      </rPr>
      <t>°</t>
    </r>
    <r>
      <rPr>
        <b/>
        <sz val="16"/>
        <color rgb="FF00FF00"/>
        <rFont val="Arial"/>
        <family val="2"/>
        <charset val="204"/>
      </rPr>
      <t>)</t>
    </r>
  </si>
  <si>
    <t>• Энергоэффективность класса "А" для всего модельного ряда
• Компактный дизайн: высота блока от 335 мм
• Удобный монтаж и обслуживание
• Низкий уровень шума от 23 дБ(А)
• Антикоррозионное покрытие PrimeGuard™
• Фильтр предварительной очистки
• Встроенный дренажный насос с подъемом конденсата на 750 мм</t>
  </si>
  <si>
    <r>
      <rPr>
        <b/>
        <sz val="7.5"/>
        <color rgb="FF00FF00"/>
        <rFont val="Arial"/>
        <family val="2"/>
        <charset val="204"/>
      </rPr>
      <t xml:space="preserve">• Панель с эффектом Breezeless™
</t>
    </r>
    <r>
      <rPr>
        <b/>
        <sz val="7.5"/>
        <color theme="0"/>
        <rFont val="Arial"/>
        <family val="2"/>
        <charset val="204"/>
      </rPr>
      <t>• Энергоэффективность класса "А++" при охлаждении и "А+" обогреве
• Компактная конструкция блока: размер внутреннего блока 600х600 мм, высота - 260 мм
• Запоминание положения жалюзи
• Приток свежего воздуха
• Бионическая лопасть вентилятора
• Встроенный дренажный насос с подьемом конденсата до 750 мм</t>
    </r>
  </si>
  <si>
    <r>
      <rPr>
        <b/>
        <sz val="7.5"/>
        <color rgb="FF00FF00"/>
        <rFont val="Arial"/>
        <family val="2"/>
        <charset val="204"/>
      </rPr>
      <t>• Работа на охлаждение при низких температурах от -15°С</t>
    </r>
    <r>
      <rPr>
        <b/>
        <sz val="7.5"/>
        <color theme="0"/>
        <rFont val="Arial"/>
        <family val="2"/>
        <charset val="204"/>
      </rPr>
      <t xml:space="preserve">
• Распределение воздушного потока на 360°
• Компактная конструкция блока: размер внутреннего блока 600х600 мм, высота - 260 мм
• Запоминание положения жалюзи
• Теплый пуск
• Приток свежего воздуха
• Встроенный дренажный насос с подъемом конденсата на 750 мм</t>
    </r>
  </si>
  <si>
    <r>
      <rPr>
        <b/>
        <sz val="7.5"/>
        <color rgb="FF00FF00"/>
        <rFont val="Arial"/>
        <family val="2"/>
        <charset val="204"/>
      </rPr>
      <t>• Работа на охлаждение при низких температурах от -15°С</t>
    </r>
    <r>
      <rPr>
        <b/>
        <sz val="7.5"/>
        <color theme="0"/>
        <rFont val="Arial"/>
        <family val="2"/>
        <charset val="204"/>
      </rPr>
      <t xml:space="preserve">
• Приток свежего воздуха
• Распределение воздушного потока на 360°
• Компактная конструкция блока: высота от 205 мм
• Ночной режим 
• Антикоррозионное покрытие PrimeGuard™
• Встроенный дренажный насос с подъемом конденсата на 750 мм</t>
    </r>
  </si>
  <si>
    <r>
      <t xml:space="preserve">• Широкий модельный ряд от </t>
    </r>
    <r>
      <rPr>
        <b/>
        <sz val="7.5"/>
        <color rgb="FF00FF00"/>
        <rFont val="Arial"/>
        <family val="2"/>
        <charset val="204"/>
      </rPr>
      <t xml:space="preserve">18К </t>
    </r>
    <r>
      <rPr>
        <b/>
        <sz val="7.5"/>
        <color theme="0"/>
        <rFont val="Arial"/>
        <family val="2"/>
        <charset val="204"/>
      </rPr>
      <t>до 60К</t>
    </r>
    <r>
      <rPr>
        <b/>
        <sz val="7.5"/>
        <color rgb="FF00FF00"/>
        <rFont val="Arial"/>
        <family val="2"/>
        <charset val="204"/>
      </rPr>
      <t xml:space="preserve">
• Работа на охлаждение при низких температурах от -15°С</t>
    </r>
    <r>
      <rPr>
        <b/>
        <sz val="7.5"/>
        <color theme="0"/>
        <rFont val="Arial"/>
        <family val="2"/>
        <charset val="204"/>
      </rPr>
      <t xml:space="preserve">
• Два варианта монтажа (на потолке или на стене у пола)
• Компактные размеры: высота внутреннего блока составляет 235 мм
• Объемный воздушный поток
• Запоминание положения жалюзи 
• Теплый пуск</t>
    </r>
  </si>
  <si>
    <r>
      <rPr>
        <b/>
        <sz val="7.5"/>
        <color rgb="FF00FF00"/>
        <rFont val="Arial"/>
        <family val="2"/>
        <charset val="204"/>
      </rPr>
      <t xml:space="preserve">• Работа на охлаждение при низких температурах от -15°С </t>
    </r>
    <r>
      <rPr>
        <b/>
        <sz val="7.5"/>
        <color theme="0"/>
        <rFont val="Arial"/>
        <family val="2"/>
        <charset val="204"/>
      </rPr>
      <t xml:space="preserve">
</t>
    </r>
    <r>
      <rPr>
        <b/>
        <sz val="7.5"/>
        <color rgb="FF00FF00"/>
        <rFont val="Arial"/>
        <family val="2"/>
        <charset val="204"/>
      </rPr>
      <t xml:space="preserve">• Новый пульт управления KJR-120K/F-E
</t>
    </r>
    <r>
      <rPr>
        <b/>
        <sz val="7.5"/>
        <color theme="0"/>
        <rFont val="Arial"/>
        <family val="2"/>
        <charset val="204"/>
      </rPr>
      <t>• Встроенный дренажный насос с подъемом конденсата на 750 мм
• Компактная конструкция: высота внутреннего блока от 210 мм
• Высокое статическое давление - до 160 Па
• Приток свежего воздуха 
• Антикоррозионное покрытие PrimeGuard™</t>
    </r>
  </si>
  <si>
    <t>• Энергоэффективность класса "А++" при охлаждении и "А+" обогреве
• Двойной воздушный поток: жалюзи в верхней и в нижней части корпуса
• Компактный дизайн внутреннего блока: толщина 200 мм
• Низкий уровень шума от 23 дБ(А)
• 2 варианта установки: на пол и на стену рядом с полом
• Простое обслуживание: съемная передняя панель и легко моющийся фильтр
• Антикоррозионное покрытие PrimeGuard™</t>
  </si>
  <si>
    <t>MOX230-09HFN8-Q(GA)</t>
  </si>
  <si>
    <t>MOX430-18HFN8-QC4GW</t>
  </si>
  <si>
    <t>• Энергоэффективность класса "А++" при охлаждении и "А+" обогреве
• Два варианта монтажа (на потолке или на стене у пола)
• Компактные размеры: высота внутреннего блока составляет 235 мм
• Объемный воздушный поток
• Запоминание положения жалюзи 
• Антикоррозионное покрытие PrimeGuard™
• Теплый пуск</t>
  </si>
  <si>
    <t>• Энергоэффективность класса "А++" при охлаждении и "А+" обогреве
• Уникальный дизайн
• Сенсорное управление
• Многофункциональный LCD дисплей 
• Вертикальная подача воздуха в широком диапазоне
• Самодиагностика и автоматическая защита
• Антикоррозионное покрытие PrimeGuard™</t>
  </si>
  <si>
    <r>
      <t>• Энергоэффективность класса "А++" при охлаждении и "А+" обогреве</t>
    </r>
    <r>
      <rPr>
        <b/>
        <sz val="7.5"/>
        <color rgb="FF00FF00"/>
        <rFont val="Arial"/>
        <family val="2"/>
        <charset val="204"/>
      </rPr>
      <t xml:space="preserve">
• Новый пульт управления KJR-120K/F-E</t>
    </r>
    <r>
      <rPr>
        <b/>
        <sz val="7.5"/>
        <color theme="0"/>
        <rFont val="Arial"/>
        <family val="2"/>
        <charset val="204"/>
      </rPr>
      <t xml:space="preserve">
• Компактная конструкция: высота внутреннего блока от 210 мм
• Высокое статическое давление - до 160 Па
• Приток свежего воздуха 
• Антикоррозионное покрытие PrimeGuard™
• Встроенный дренажный насос с подъемом конденсата на 750 мм</t>
    </r>
  </si>
  <si>
    <r>
      <t xml:space="preserve">инверторные сплит-системы с </t>
    </r>
    <r>
      <rPr>
        <b/>
        <sz val="10"/>
        <rFont val="Arial"/>
        <family val="2"/>
        <charset val="204"/>
      </rPr>
      <t>Wi-Fi-контроллером в комплекте поставки</t>
    </r>
  </si>
  <si>
    <r>
      <t xml:space="preserve">• Панель с эффектом Breezeless™
</t>
    </r>
    <r>
      <rPr>
        <b/>
        <sz val="7.5"/>
        <color theme="0"/>
        <rFont val="Arial"/>
        <family val="2"/>
        <charset val="204"/>
      </rPr>
      <t>• Приток свежего воздуха
• Независимое управление жалюзи. Направление каждой жалюзи можно настраивать 
индивидуально под углом от 0 до 75°
• Компактная конструкция блока: высота от 205 мм
• Энергоэффективность класса "А++" при охлаждении и "А+" обогреве
• Антикоррозионное покрытие PrimeGuard™
• Встроенный дренажный насос с подъемом конденсата на 750 мм</t>
    </r>
  </si>
  <si>
    <t xml:space="preserve"> HEATFORCE (MSHP), PARAMOUNT (MSAG1),UNLIMITED (MSAG2), PRIMARY (MSAG3)</t>
  </si>
  <si>
    <t xml:space="preserve"> HEATFORCE (MSHP)</t>
  </si>
  <si>
    <t>PRIMARY (MSAG3)</t>
  </si>
  <si>
    <r>
      <t xml:space="preserve">Контроллер черного цвета
 </t>
    </r>
    <r>
      <rPr>
        <b/>
        <sz val="12"/>
        <color theme="0"/>
        <rFont val="Arial"/>
        <family val="2"/>
        <charset val="204"/>
      </rPr>
      <t>(в комплекте с переходниками)</t>
    </r>
  </si>
  <si>
    <r>
      <t xml:space="preserve">  Контроллер черного цвета                  </t>
    </r>
    <r>
      <rPr>
        <b/>
        <sz val="12"/>
        <color theme="0"/>
        <rFont val="Arial"/>
        <family val="2"/>
        <charset val="204"/>
      </rPr>
      <t>(в комплекте с кабелем)</t>
    </r>
  </si>
  <si>
    <r>
      <t xml:space="preserve">Контроллер черного  цвета        
</t>
    </r>
    <r>
      <rPr>
        <b/>
        <sz val="11"/>
        <color theme="0"/>
        <rFont val="Arial"/>
        <family val="2"/>
        <charset val="204"/>
      </rPr>
      <t>(с возможностью выбора переходника)</t>
    </r>
  </si>
  <si>
    <t>MCA4U BREEZELESS</t>
  </si>
  <si>
    <t>MCD1 BREEZELESS</t>
  </si>
  <si>
    <t>MCBU</t>
  </si>
  <si>
    <t>MTI(U)</t>
  </si>
  <si>
    <t>MFA2U</t>
  </si>
  <si>
    <t>MCA3</t>
  </si>
  <si>
    <t>MCD1</t>
  </si>
  <si>
    <t>MTI</t>
  </si>
  <si>
    <t>MHG</t>
  </si>
  <si>
    <t>HEATFORCE (MSHP)</t>
  </si>
  <si>
    <t>GAIA (MSCA1)</t>
  </si>
  <si>
    <t>BREEZELESS (MSFA2W)</t>
  </si>
  <si>
    <t>BREEZELESS E (MSFE)</t>
  </si>
  <si>
    <t>PARAMOUNT INVERTER (MSAG1)</t>
  </si>
  <si>
    <t>UNLIMITED INVERTER (MSAG2)</t>
  </si>
  <si>
    <t>PRIMARY INVERTER (MSAG3)</t>
  </si>
  <si>
    <t>PERSONA INVERTER (MSAG4W)</t>
  </si>
  <si>
    <t>PERSONA (MSAG4W)</t>
  </si>
  <si>
    <t>ИНДЕКС ПРОИЗВОДИТЕЛЬНОСТИ</t>
  </si>
  <si>
    <t>МК3-1,
МК5-1</t>
  </si>
  <si>
    <t>МК3-2,
МК5-2</t>
  </si>
  <si>
    <t>Телефон: (831) 268-22-21</t>
  </si>
  <si>
    <r>
      <rPr>
        <b/>
        <sz val="14"/>
        <color theme="0"/>
        <rFont val="Arial"/>
        <family val="2"/>
        <charset val="204"/>
      </rPr>
      <t>Скачай каталог</t>
    </r>
    <r>
      <rPr>
        <sz val="16"/>
        <color theme="0"/>
        <rFont val="Arial"/>
        <family val="2"/>
        <charset val="204"/>
      </rPr>
      <t xml:space="preserve"> 
</t>
    </r>
    <r>
      <rPr>
        <b/>
        <sz val="16"/>
        <color theme="0"/>
        <rFont val="Arial"/>
        <family val="2"/>
        <charset val="204"/>
      </rPr>
      <t>Midea 2024</t>
    </r>
  </si>
  <si>
    <t>Базовая цена
внутр.,РУБ</t>
  </si>
  <si>
    <t>Базовая цена
наруж.,РУБ</t>
  </si>
  <si>
    <t>Базовая цена,
блок,РУБ.</t>
  </si>
  <si>
    <t>Базовая цена
панель, РУБ</t>
  </si>
  <si>
    <t>Ваша спец. цена</t>
  </si>
  <si>
    <r>
      <t xml:space="preserve">СПЛИТ-СИСТЕМЫ СЕРИИ </t>
    </r>
    <r>
      <rPr>
        <b/>
        <sz val="16"/>
        <rFont val="Arial"/>
        <family val="2"/>
        <charset val="204"/>
      </rPr>
      <t>PARAMOUNT (MSAG1)</t>
    </r>
  </si>
  <si>
    <r>
      <t xml:space="preserve">Ваша цена </t>
    </r>
    <r>
      <rPr>
        <b/>
        <sz val="8"/>
        <rFont val="Arial"/>
        <family val="2"/>
        <charset val="204"/>
      </rPr>
      <t>со скидкой за комплект</t>
    </r>
  </si>
  <si>
    <r>
      <t>ИНВЕРТОРНЫЕ СПЛИТ-СИСТЕМЫ СЕРИИ</t>
    </r>
    <r>
      <rPr>
        <b/>
        <sz val="16"/>
        <rFont val="Arial"/>
        <family val="2"/>
        <charset val="204"/>
      </rPr>
      <t xml:space="preserve"> GAIA (MSCA)</t>
    </r>
  </si>
  <si>
    <r>
      <t>ИНВЕРТОРНЫЕ СПЛИТ-СИСТЕМЫ СЕРИИ</t>
    </r>
    <r>
      <rPr>
        <b/>
        <sz val="16"/>
        <rFont val="Arial"/>
        <family val="2"/>
        <charset val="204"/>
      </rPr>
      <t xml:space="preserve"> BREEZELESS (MSFA)</t>
    </r>
  </si>
  <si>
    <r>
      <t xml:space="preserve">• Класс энергоэффективности "А+++"
</t>
    </r>
    <r>
      <rPr>
        <b/>
        <sz val="8"/>
        <rFont val="Arial"/>
        <family val="2"/>
        <charset val="204"/>
      </rPr>
      <t>• Wi-Fi-контроллер в комплекте поставки</t>
    </r>
    <r>
      <rPr>
        <b/>
        <sz val="7.5"/>
        <rFont val="Arial"/>
        <family val="2"/>
        <charset val="204"/>
      </rPr>
      <t xml:space="preserve">
• Запатентованная система распределения воздуха Breezeless™
• Распределение воздуха на 360° благодаря боковым
выходным отверстиям для воздуха S-образной формы
• Рекордно низкий уровень шума 20 дБ(А)
• Inverter Quattro</t>
    </r>
  </si>
  <si>
    <r>
      <t>ИНВЕРТОРНЫЕ СПЛИТ-СИСТЕМЫ СЕРИИ</t>
    </r>
    <r>
      <rPr>
        <b/>
        <sz val="16"/>
        <rFont val="Arial"/>
        <family val="2"/>
        <charset val="204"/>
      </rPr>
      <t xml:space="preserve"> BREEZELESS E (MSFE)</t>
    </r>
  </si>
  <si>
    <r>
      <t xml:space="preserve">СПЛИТ-СИСТЕМЫ СЕРИИ </t>
    </r>
    <r>
      <rPr>
        <b/>
        <sz val="16"/>
        <rFont val="Arial"/>
        <family val="2"/>
        <charset val="204"/>
      </rPr>
      <t>PERSONA (MSAG4)</t>
    </r>
  </si>
  <si>
    <r>
      <t xml:space="preserve">• Зеркальная чёрная панель внутреннего блока
</t>
    </r>
    <r>
      <rPr>
        <b/>
        <sz val="8"/>
        <rFont val="Arial"/>
        <family val="2"/>
        <charset val="204"/>
      </rPr>
      <t xml:space="preserve">• Wi-Fi-контроллер в комплекте поставки </t>
    </r>
    <r>
      <rPr>
        <b/>
        <sz val="7.5"/>
        <rFont val="Arial"/>
        <family val="2"/>
        <charset val="204"/>
      </rPr>
      <t>(в инверторных моделях)
• Чёрный пульт в цвет корпуса (в инверторных моделях)
• Стабильная работа от -15° (в инверторных моделях)
• Самоочистка внутреннего блока по технологии Self-clean™
• Тихая работа от 19,5 дБ(А)
• Wi-Fi, удаленное онлайн-управление
через «облако Даичи» (опция в on/off модели)</t>
    </r>
  </si>
  <si>
    <r>
      <t xml:space="preserve">инверторные сплит-системы </t>
    </r>
    <r>
      <rPr>
        <b/>
        <sz val="10"/>
        <rFont val="Arial"/>
        <family val="2"/>
        <charset val="204"/>
      </rPr>
      <t>с минусовой доработкой</t>
    </r>
  </si>
  <si>
    <r>
      <t xml:space="preserve">настенные сплит-системы </t>
    </r>
    <r>
      <rPr>
        <b/>
        <sz val="10"/>
        <rFont val="Arial"/>
        <family val="2"/>
        <charset val="204"/>
      </rPr>
      <t>с минусовой доработкой</t>
    </r>
  </si>
  <si>
    <r>
      <t>СПЛИТ-СИСТЕМЫ СЕРИИ</t>
    </r>
    <r>
      <rPr>
        <b/>
        <sz val="16"/>
        <rFont val="Arial"/>
        <family val="2"/>
        <charset val="204"/>
      </rPr>
      <t xml:space="preserve"> UNLIMITED (MSAG2)</t>
    </r>
  </si>
  <si>
    <r>
      <t>СПЛИТ-СИСТЕМЫ СЕРИИ</t>
    </r>
    <r>
      <rPr>
        <b/>
        <sz val="16"/>
        <rFont val="Arial"/>
        <family val="2"/>
        <charset val="204"/>
      </rPr>
      <t xml:space="preserve"> PRIMARY (MSAG3)
</t>
    </r>
    <r>
      <rPr>
        <sz val="10"/>
        <rFont val="Arial"/>
        <family val="2"/>
        <charset val="204"/>
      </rPr>
      <t>для участников программы Midea Priority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</si>
</sst>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\ _₽_-;\-* #,##0.00\ _₽_-;_-* &quot;-&quot;??\ _₽_-;_-@_-"/>
    <numFmt numFmtId="164" formatCode="_-* #,##0_р_._-;\-* #,##0_р_._-;_-* &quot;-&quot;_р_._-;_-@_-"/>
    <numFmt numFmtId="165" formatCode="_-* #,##0.00_р_._-;\-* #,##0.00_р_._-;_-* &quot;-&quot;??_р_._-;_-@_-"/>
    <numFmt numFmtId="166" formatCode="[$$-409]#,##0"/>
    <numFmt numFmtId="167" formatCode="#,##0&quot;   $&quot;"/>
    <numFmt numFmtId="168" formatCode="_-[$$-409]* #,##0_ ;_-[$$-409]* \-#,##0\ ;_-[$$-409]* &quot;-&quot;??_ ;_-@_ "/>
    <numFmt numFmtId="169" formatCode="[$-409]d/mmm/yy;@"/>
    <numFmt numFmtId="170" formatCode="_ * #,##0.00_ ;_ * \-#,##0.00_ ;_ * &quot;-&quot;??_ ;_ @_ "/>
    <numFmt numFmtId="171" formatCode="#,##0.00\ &quot;₽&quot;"/>
    <numFmt numFmtId="172" formatCode="#,##0\ &quot;₽&quot;"/>
    <numFmt numFmtId="173" formatCode="_-* #,##0\ [$₽-419]_-;\-* #,##0\ [$₽-419]_-;_-* &quot;-&quot;??\ [$₽-419]_-;_-@_-"/>
    <numFmt numFmtId="174" formatCode="#,##0\ [$₽-419]"/>
    <numFmt numFmtId="175" formatCode="#,##0.00\ [$₽-419]"/>
    <numFmt numFmtId="176" formatCode="_-[$$-C09]* #,##0_-;\-[$$-C09]* #,##0_-;_-[$$-C09]* &quot;-&quot;_-;_-@_-"/>
    <numFmt numFmtId="177" formatCode="[$$-C09]#,##0"/>
  </numFmts>
  <fonts count="16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Helv"/>
      <family val="2"/>
    </font>
    <font>
      <sz val="10"/>
      <name val="Arial"/>
      <family val="2"/>
    </font>
    <font>
      <sz val="10"/>
      <name val="Arial Cyr"/>
      <charset val="204"/>
    </font>
    <font>
      <sz val="12"/>
      <name val="宋体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sz val="10"/>
      <name val="Segoe UI"/>
      <family val="2"/>
      <charset val="204"/>
    </font>
    <font>
      <b/>
      <sz val="10"/>
      <color theme="2" tint="-0.749992370372631"/>
      <name val="Segoe UI"/>
      <family val="2"/>
      <charset val="204"/>
    </font>
    <font>
      <b/>
      <sz val="10"/>
      <color theme="1" tint="0.14999847407452621"/>
      <name val="Segoe UI"/>
      <family val="2"/>
      <charset val="204"/>
    </font>
    <font>
      <sz val="10"/>
      <color theme="3" tint="-0.499984740745262"/>
      <name val="Segoe UI"/>
      <family val="2"/>
      <charset val="204"/>
    </font>
    <font>
      <sz val="11"/>
      <color theme="1"/>
      <name val="Calibri"/>
      <family val="2"/>
      <scheme val="minor"/>
    </font>
    <font>
      <sz val="9"/>
      <color rgb="FF002060"/>
      <name val="Segoe UI"/>
      <family val="2"/>
      <charset val="204"/>
    </font>
    <font>
      <b/>
      <sz val="10"/>
      <color theme="1" tint="0.249977111117893"/>
      <name val="Segoe UI"/>
      <family val="2"/>
      <charset val="204"/>
    </font>
    <font>
      <sz val="11"/>
      <color indexed="8"/>
      <name val="宋体"/>
      <charset val="134"/>
    </font>
    <font>
      <sz val="11"/>
      <color theme="1"/>
      <name val="Calibri"/>
      <family val="3"/>
      <charset val="134"/>
      <scheme val="minor"/>
    </font>
    <font>
      <sz val="10"/>
      <color theme="2" tint="-0.749992370372631"/>
      <name val="Segoe U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2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36"/>
      <color theme="1"/>
      <name val="Calibri"/>
      <family val="2"/>
      <scheme val="minor"/>
    </font>
    <font>
      <b/>
      <sz val="16"/>
      <color theme="1"/>
      <name val="Arial"/>
      <family val="2"/>
      <charset val="204"/>
    </font>
    <font>
      <sz val="12"/>
      <color rgb="FF0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color theme="1" tint="0.14999847407452621"/>
      <name val="Segoe UI"/>
      <family val="2"/>
      <charset val="204"/>
    </font>
    <font>
      <b/>
      <sz val="16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3" tint="-0.499984740745262"/>
      <name val="Calibri"/>
      <family val="2"/>
      <charset val="204"/>
      <scheme val="minor"/>
    </font>
    <font>
      <b/>
      <sz val="12"/>
      <color theme="3" tint="-0.499984740745262"/>
      <name val="Calibri"/>
      <family val="2"/>
      <charset val="204"/>
      <scheme val="minor"/>
    </font>
    <font>
      <sz val="11"/>
      <color theme="3" tint="-0.499984740745262"/>
      <name val="Calibri"/>
      <family val="2"/>
      <charset val="204"/>
      <scheme val="minor"/>
    </font>
    <font>
      <b/>
      <sz val="14"/>
      <color rgb="FF00B050"/>
      <name val="Calibri"/>
      <family val="2"/>
      <charset val="204"/>
      <scheme val="minor"/>
    </font>
    <font>
      <b/>
      <sz val="14"/>
      <color rgb="FF00B0F0"/>
      <name val="Calibri"/>
      <family val="2"/>
      <charset val="204"/>
      <scheme val="minor"/>
    </font>
    <font>
      <sz val="14"/>
      <color theme="3" tint="-0.499984740745262"/>
      <name val="Calibri"/>
      <family val="2"/>
      <charset val="204"/>
      <scheme val="minor"/>
    </font>
    <font>
      <sz val="10"/>
      <color theme="3" tint="-0.499984740745262"/>
      <name val="Calibri"/>
      <family val="2"/>
      <charset val="204"/>
      <scheme val="minor"/>
    </font>
    <font>
      <sz val="18"/>
      <color theme="3" tint="-0.499984740745262"/>
      <name val="Calibri"/>
      <family val="2"/>
      <charset val="204"/>
      <scheme val="minor"/>
    </font>
    <font>
      <b/>
      <sz val="12"/>
      <color rgb="FF0000CC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5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2"/>
      <color rgb="FF0794D3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9"/>
      <color theme="7" tint="-0.249977111117893"/>
      <name val="Segoe UI"/>
      <family val="2"/>
      <charset val="204"/>
    </font>
    <font>
      <sz val="9"/>
      <color rgb="FF0070C0"/>
      <name val="Segoe UI"/>
      <family val="2"/>
      <charset val="204"/>
    </font>
    <font>
      <sz val="11"/>
      <color rgb="FF0070C0"/>
      <name val="Calibri"/>
      <family val="2"/>
      <scheme val="minor"/>
    </font>
    <font>
      <sz val="11"/>
      <color theme="1"/>
      <name val="Arial"/>
      <family val="2"/>
      <charset val="204"/>
    </font>
    <font>
      <sz val="11"/>
      <color theme="3" tint="-0.249977111117893"/>
      <name val="Arial"/>
      <family val="2"/>
      <charset val="204"/>
    </font>
    <font>
      <sz val="10"/>
      <color theme="2" tint="-0.499984740745262"/>
      <name val="Arial"/>
      <family val="2"/>
      <charset val="204"/>
    </font>
    <font>
      <sz val="11"/>
      <color theme="6" tint="-0.249977111117893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2"/>
      <color rgb="FF0794D3"/>
      <name val="Arial"/>
      <family val="2"/>
      <charset val="204"/>
    </font>
    <font>
      <b/>
      <sz val="10"/>
      <color theme="1" tint="0.14999847407452621"/>
      <name val="Arial"/>
      <family val="2"/>
      <charset val="204"/>
    </font>
    <font>
      <sz val="9"/>
      <color theme="1" tint="0.14999847407452621"/>
      <name val="Arial"/>
      <family val="2"/>
      <charset val="204"/>
    </font>
    <font>
      <b/>
      <sz val="9"/>
      <color theme="1"/>
      <name val="Arial"/>
      <family val="2"/>
      <charset val="204"/>
    </font>
    <font>
      <sz val="10"/>
      <color rgb="FF002060"/>
      <name val="Arial"/>
      <family val="2"/>
      <charset val="204"/>
    </font>
    <font>
      <b/>
      <sz val="10"/>
      <color theme="2" tint="-0.749992370372631"/>
      <name val="Arial"/>
      <family val="2"/>
      <charset val="204"/>
    </font>
    <font>
      <sz val="10"/>
      <color theme="3" tint="-0.499984740745262"/>
      <name val="Arial"/>
      <family val="2"/>
      <charset val="204"/>
    </font>
    <font>
      <b/>
      <sz val="16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theme="2" tint="-0.749992370372631"/>
      <name val="Arial"/>
      <family val="2"/>
      <charset val="204"/>
    </font>
    <font>
      <sz val="9"/>
      <color theme="3" tint="-0.249977111117893"/>
      <name val="Arial"/>
      <family val="2"/>
      <charset val="204"/>
    </font>
    <font>
      <b/>
      <sz val="10"/>
      <name val="Arial"/>
      <family val="2"/>
      <charset val="204"/>
    </font>
    <font>
      <sz val="10"/>
      <color theme="9" tint="-0.499984740745262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1"/>
      <color rgb="FF0070C0"/>
      <name val="Arial"/>
      <family val="2"/>
      <charset val="204"/>
    </font>
    <font>
      <sz val="9"/>
      <color rgb="FF002060"/>
      <name val="Arial"/>
      <family val="2"/>
      <charset val="204"/>
    </font>
    <font>
      <b/>
      <sz val="9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6" tint="-0.499984740745262"/>
      <name val="Arial"/>
      <family val="2"/>
      <charset val="204"/>
    </font>
    <font>
      <b/>
      <sz val="13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sz val="16"/>
      <color theme="0"/>
      <name val="Arial"/>
      <family val="2"/>
      <charset val="204"/>
    </font>
    <font>
      <sz val="14"/>
      <color theme="1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0"/>
      <color rgb="FF0794D3"/>
      <name val="Arial"/>
      <family val="2"/>
      <charset val="204"/>
    </font>
    <font>
      <sz val="9"/>
      <name val="Arial"/>
      <family val="2"/>
      <charset val="204"/>
    </font>
    <font>
      <b/>
      <sz val="10"/>
      <name val="Segoe UI"/>
      <family val="2"/>
      <charset val="204"/>
    </font>
    <font>
      <b/>
      <sz val="16"/>
      <name val="Arial"/>
      <family val="2"/>
      <charset val="204"/>
    </font>
    <font>
      <b/>
      <sz val="11"/>
      <name val="Segoe UI"/>
      <family val="2"/>
      <charset val="204"/>
    </font>
    <font>
      <sz val="10"/>
      <color theme="9"/>
      <name val="Segoe UI"/>
      <family val="2"/>
      <charset val="204"/>
    </font>
    <font>
      <sz val="10"/>
      <color theme="3" tint="-0.249977111117893"/>
      <name val="Segoe UI"/>
      <family val="2"/>
      <charset val="204"/>
    </font>
    <font>
      <b/>
      <sz val="11"/>
      <color theme="3" tint="-0.499984740745262"/>
      <name val="Arial"/>
      <family val="2"/>
      <charset val="204"/>
    </font>
    <font>
      <b/>
      <sz val="11"/>
      <name val="Arial"/>
      <family val="2"/>
      <charset val="204"/>
    </font>
    <font>
      <sz val="10"/>
      <color theme="9"/>
      <name val="Arial"/>
      <family val="2"/>
      <charset val="204"/>
    </font>
    <font>
      <sz val="10"/>
      <color theme="3" tint="-0.249977111117893"/>
      <name val="Arial"/>
      <family val="2"/>
      <charset val="204"/>
    </font>
    <font>
      <b/>
      <sz val="18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b/>
      <sz val="28"/>
      <color rgb="FF1F94D2"/>
      <name val="Arial"/>
      <family val="2"/>
      <charset val="204"/>
    </font>
    <font>
      <b/>
      <sz val="7.5"/>
      <color theme="0"/>
      <name val="Arial"/>
      <family val="2"/>
      <charset val="204"/>
    </font>
    <font>
      <sz val="11"/>
      <color rgb="FF000000"/>
      <name val="Calibri"/>
      <family val="2"/>
    </font>
    <font>
      <b/>
      <sz val="12"/>
      <color rgb="FF199AD6"/>
      <name val="Arial"/>
      <family val="2"/>
      <charset val="204"/>
    </font>
    <font>
      <sz val="8"/>
      <color theme="1"/>
      <name val="Arial"/>
      <family val="2"/>
      <charset val="204"/>
    </font>
    <font>
      <sz val="8"/>
      <name val="Arial"/>
      <family val="2"/>
    </font>
    <font>
      <b/>
      <sz val="22"/>
      <color theme="1"/>
      <name val="Arial"/>
      <family val="2"/>
      <charset val="204"/>
    </font>
    <font>
      <sz val="16"/>
      <name val="Arial"/>
      <family val="2"/>
      <charset val="204"/>
    </font>
    <font>
      <sz val="20"/>
      <color theme="1"/>
      <name val="Arial"/>
      <family val="2"/>
      <charset val="204"/>
    </font>
    <font>
      <sz val="2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rgb="FF0794D3"/>
      <name val="Arial"/>
      <family val="2"/>
      <charset val="204"/>
    </font>
    <font>
      <sz val="12"/>
      <color theme="0"/>
      <name val="Arial"/>
      <family val="2"/>
      <charset val="204"/>
    </font>
    <font>
      <sz val="18"/>
      <color theme="0"/>
      <name val="Arial"/>
      <family val="2"/>
      <charset val="204"/>
    </font>
    <font>
      <sz val="11"/>
      <color rgb="FF002060"/>
      <name val="Arial"/>
      <family val="2"/>
      <charset val="204"/>
    </font>
    <font>
      <b/>
      <sz val="14"/>
      <color rgb="FF0794D3"/>
      <name val="Arial"/>
      <family val="2"/>
      <charset val="204"/>
    </font>
    <font>
      <b/>
      <sz val="14"/>
      <color rgb="FF1F94D2"/>
      <name val="Arial"/>
      <family val="2"/>
      <charset val="204"/>
    </font>
    <font>
      <sz val="12"/>
      <color rgb="FF002060"/>
      <name val="Arial"/>
      <family val="2"/>
      <charset val="204"/>
    </font>
    <font>
      <sz val="11"/>
      <name val="Arial"/>
      <family val="2"/>
      <charset val="204"/>
    </font>
    <font>
      <b/>
      <sz val="16"/>
      <color rgb="FF00FF00"/>
      <name val="Arial"/>
      <family val="2"/>
      <charset val="204"/>
    </font>
    <font>
      <b/>
      <sz val="11"/>
      <color rgb="FF00FF00"/>
      <name val="Arial"/>
      <family val="2"/>
      <charset val="204"/>
    </font>
    <font>
      <b/>
      <sz val="9"/>
      <color rgb="FF00FF00"/>
      <name val="Arial"/>
      <family val="2"/>
      <charset val="204"/>
    </font>
    <font>
      <b/>
      <sz val="8"/>
      <color rgb="FF00FF00"/>
      <name val="Arial"/>
      <family val="2"/>
      <charset val="204"/>
    </font>
    <font>
      <b/>
      <sz val="10"/>
      <color rgb="FF00FF00"/>
      <name val="Arial"/>
      <family val="2"/>
      <charset val="204"/>
    </font>
    <font>
      <sz val="10"/>
      <color rgb="FF00FF00"/>
      <name val="Arial"/>
      <family val="2"/>
      <charset val="204"/>
    </font>
    <font>
      <b/>
      <sz val="12"/>
      <color rgb="FF00FF00"/>
      <name val="Arial"/>
      <family val="2"/>
      <charset val="204"/>
    </font>
    <font>
      <b/>
      <sz val="14"/>
      <color rgb="FF00FF00"/>
      <name val="Arial"/>
      <family val="2"/>
      <charset val="204"/>
    </font>
    <font>
      <sz val="10"/>
      <color rgb="FF00FF00"/>
      <name val="Segoe UI"/>
      <family val="2"/>
      <charset val="204"/>
    </font>
    <font>
      <b/>
      <sz val="9"/>
      <color rgb="FF00FF00"/>
      <name val="Segoe UI"/>
      <family val="2"/>
      <charset val="204"/>
    </font>
    <font>
      <sz val="12"/>
      <color rgb="FF00FF0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6"/>
      <color rgb="FF000000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8"/>
      <name val="Calibri"/>
      <family val="2"/>
      <scheme val="minor"/>
    </font>
    <font>
      <b/>
      <sz val="10"/>
      <color rgb="FF00B0F0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7.5"/>
      <color rgb="FF00FF00"/>
      <name val="Arial"/>
      <family val="2"/>
      <charset val="204"/>
    </font>
    <font>
      <b/>
      <sz val="17"/>
      <color theme="0"/>
      <name val="Arial"/>
      <family val="2"/>
      <charset val="204"/>
    </font>
    <font>
      <b/>
      <sz val="16"/>
      <color rgb="FF00FF00"/>
      <name val="Calibri"/>
      <family val="2"/>
      <charset val="204"/>
    </font>
    <font>
      <sz val="6"/>
      <color theme="1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7.6"/>
      <name val="Arial"/>
      <family val="2"/>
      <charset val="204"/>
    </font>
    <font>
      <b/>
      <sz val="8"/>
      <name val="Arial"/>
      <family val="2"/>
      <charset val="204"/>
    </font>
    <font>
      <b/>
      <sz val="7.5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794D3"/>
        <bgColor indexed="64"/>
      </patternFill>
    </fill>
    <fill>
      <patternFill patternType="solid">
        <fgColor rgb="FF4DC4F9"/>
        <bgColor indexed="64"/>
      </patternFill>
    </fill>
    <fill>
      <patternFill patternType="solid">
        <fgColor rgb="FFDAF3FE"/>
        <bgColor indexed="64"/>
      </patternFill>
    </fill>
    <fill>
      <patternFill patternType="solid">
        <fgColor rgb="FFFFFFEB"/>
        <bgColor indexed="64"/>
      </patternFill>
    </fill>
    <fill>
      <patternFill patternType="solid">
        <fgColor rgb="FFCDE8F7"/>
        <bgColor indexed="64"/>
      </patternFill>
    </fill>
    <fill>
      <patternFill patternType="solid">
        <fgColor rgb="FF87C9ED"/>
        <bgColor indexed="64"/>
      </patternFill>
    </fill>
    <fill>
      <patternFill patternType="solid">
        <fgColor rgb="FF1F94D2"/>
        <bgColor indexed="64"/>
      </patternFill>
    </fill>
    <fill>
      <patternFill patternType="solid">
        <fgColor rgb="FFB7D5F7"/>
        <bgColor indexed="64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80">
    <border>
      <left/>
      <right/>
      <top/>
      <bottom/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hair">
        <color theme="2" tint="-0.49998474074526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theme="2" tint="-0.499984740745262"/>
      </left>
      <right style="thin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 style="hair">
        <color theme="2" tint="-0.499984740745262"/>
      </right>
      <top style="thin">
        <color indexed="64"/>
      </top>
      <bottom style="hair">
        <color theme="2" tint="-0.499984740745262"/>
      </bottom>
      <diagonal/>
    </border>
    <border>
      <left style="hair">
        <color theme="2" tint="-0.499984740745262"/>
      </left>
      <right/>
      <top style="thin">
        <color indexed="64"/>
      </top>
      <bottom style="hair">
        <color theme="2" tint="-0.499984740745262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 style="hair">
        <color theme="2" tint="-0.499984740745262"/>
      </right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theme="2" tint="-0.499984740745262"/>
      </left>
      <right style="thin">
        <color indexed="64"/>
      </right>
      <top style="thin">
        <color indexed="64"/>
      </top>
      <bottom style="hair">
        <color theme="2" tint="-0.499984740745262"/>
      </bottom>
      <diagonal/>
    </border>
    <border>
      <left style="hair">
        <color theme="2" tint="-0.499984740745262"/>
      </left>
      <right style="thin">
        <color indexed="64"/>
      </right>
      <top style="hair">
        <color theme="2" tint="-0.499984740745262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hair">
        <color theme="2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theme="2" tint="-0.499984740745262"/>
      </left>
      <right style="hair">
        <color theme="2" tint="-0.499984740745262"/>
      </right>
      <top/>
      <bottom style="hair">
        <color theme="2" tint="-0.499984740745262"/>
      </bottom>
      <diagonal/>
    </border>
    <border>
      <left style="thin">
        <color indexed="64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theme="2" tint="-0.499984740745262"/>
      </left>
      <right style="hair">
        <color theme="2" tint="-0.499984740745262"/>
      </right>
      <top/>
      <bottom style="thin">
        <color indexed="64"/>
      </bottom>
      <diagonal/>
    </border>
    <border>
      <left style="hair">
        <color theme="2" tint="-0.499984740745262"/>
      </left>
      <right/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49">
    <xf numFmtId="0" fontId="0" fillId="0" borderId="0"/>
    <xf numFmtId="0" fontId="11" fillId="0" borderId="0"/>
    <xf numFmtId="0" fontId="13" fillId="0" borderId="0"/>
    <xf numFmtId="0" fontId="13" fillId="0" borderId="0"/>
    <xf numFmtId="0" fontId="16" fillId="0" borderId="0"/>
    <xf numFmtId="0" fontId="15" fillId="0" borderId="0"/>
    <xf numFmtId="0" fontId="17" fillId="0" borderId="0"/>
    <xf numFmtId="0" fontId="10" fillId="0" borderId="0"/>
    <xf numFmtId="0" fontId="12" fillId="0" borderId="0"/>
    <xf numFmtId="0" fontId="18" fillId="0" borderId="0"/>
    <xf numFmtId="0" fontId="9" fillId="0" borderId="0"/>
    <xf numFmtId="9" fontId="23" fillId="0" borderId="0" applyFont="0" applyFill="0" applyBorder="0" applyAlignment="0" applyProtection="0"/>
    <xf numFmtId="0" fontId="14" fillId="0" borderId="0"/>
    <xf numFmtId="169" fontId="14" fillId="0" borderId="0"/>
    <xf numFmtId="0" fontId="18" fillId="0" borderId="0"/>
    <xf numFmtId="169" fontId="18" fillId="0" borderId="0"/>
    <xf numFmtId="0" fontId="14" fillId="0" borderId="0"/>
    <xf numFmtId="169" fontId="14" fillId="0" borderId="0"/>
    <xf numFmtId="169" fontId="18" fillId="0" borderId="0"/>
    <xf numFmtId="169" fontId="12" fillId="0" borderId="0"/>
    <xf numFmtId="0" fontId="12" fillId="0" borderId="0"/>
    <xf numFmtId="169" fontId="12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0" fontId="9" fillId="0" borderId="0"/>
    <xf numFmtId="0" fontId="9" fillId="0" borderId="0"/>
    <xf numFmtId="0" fontId="17" fillId="0" borderId="0"/>
    <xf numFmtId="169" fontId="26" fillId="0" borderId="0" applyProtection="0"/>
    <xf numFmtId="0" fontId="18" fillId="0" borderId="0"/>
    <xf numFmtId="169" fontId="18" fillId="0" borderId="0"/>
    <xf numFmtId="0" fontId="9" fillId="0" borderId="0"/>
    <xf numFmtId="0" fontId="9" fillId="0" borderId="0"/>
    <xf numFmtId="169" fontId="11" fillId="0" borderId="0"/>
    <xf numFmtId="0" fontId="11" fillId="0" borderId="0"/>
    <xf numFmtId="0" fontId="9" fillId="0" borderId="0"/>
    <xf numFmtId="0" fontId="9" fillId="0" borderId="0"/>
    <xf numFmtId="169" fontId="27" fillId="0" borderId="0"/>
    <xf numFmtId="0" fontId="27" fillId="0" borderId="0"/>
    <xf numFmtId="169" fontId="11" fillId="0" borderId="0"/>
    <xf numFmtId="0" fontId="9" fillId="0" borderId="0"/>
    <xf numFmtId="0" fontId="11" fillId="0" borderId="0"/>
    <xf numFmtId="169" fontId="11" fillId="0" borderId="0"/>
    <xf numFmtId="169" fontId="11" fillId="0" borderId="0"/>
    <xf numFmtId="0" fontId="9" fillId="0" borderId="0"/>
    <xf numFmtId="0" fontId="27" fillId="0" borderId="0">
      <alignment vertical="center"/>
    </xf>
    <xf numFmtId="169" fontId="27" fillId="0" borderId="0">
      <alignment vertical="center"/>
    </xf>
    <xf numFmtId="0" fontId="23" fillId="0" borderId="0"/>
    <xf numFmtId="169" fontId="23" fillId="0" borderId="0"/>
    <xf numFmtId="0" fontId="9" fillId="0" borderId="0"/>
    <xf numFmtId="169" fontId="9" fillId="0" borderId="0"/>
    <xf numFmtId="169" fontId="9" fillId="0" borderId="0"/>
    <xf numFmtId="0" fontId="9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7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" fillId="0" borderId="0"/>
    <xf numFmtId="169" fontId="13" fillId="0" borderId="0"/>
    <xf numFmtId="169" fontId="13" fillId="0" borderId="0"/>
    <xf numFmtId="0" fontId="13" fillId="0" borderId="0"/>
    <xf numFmtId="169" fontId="13" fillId="0" borderId="0"/>
    <xf numFmtId="169" fontId="13" fillId="0" borderId="0"/>
    <xf numFmtId="169" fontId="13" fillId="0" borderId="0"/>
    <xf numFmtId="164" fontId="1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16" fillId="0" borderId="0" applyFont="0" applyFill="0" applyBorder="0" applyAlignment="0" applyProtection="0">
      <alignment vertical="center"/>
    </xf>
    <xf numFmtId="170" fontId="18" fillId="0" borderId="0" applyFont="0" applyFill="0" applyBorder="0" applyAlignment="0" applyProtection="0">
      <alignment vertical="center"/>
    </xf>
    <xf numFmtId="169" fontId="16" fillId="0" borderId="0"/>
    <xf numFmtId="0" fontId="18" fillId="0" borderId="0"/>
    <xf numFmtId="0" fontId="18" fillId="0" borderId="0">
      <alignment vertical="center"/>
    </xf>
    <xf numFmtId="0" fontId="18" fillId="0" borderId="0"/>
    <xf numFmtId="169" fontId="16" fillId="0" borderId="0">
      <alignment vertical="center"/>
    </xf>
    <xf numFmtId="169" fontId="18" fillId="0" borderId="0"/>
    <xf numFmtId="0" fontId="18" fillId="0" borderId="0">
      <alignment vertical="center"/>
    </xf>
    <xf numFmtId="169" fontId="16" fillId="0" borderId="0">
      <alignment vertical="center"/>
    </xf>
    <xf numFmtId="0" fontId="18" fillId="0" borderId="0">
      <alignment vertical="center"/>
    </xf>
    <xf numFmtId="169" fontId="16" fillId="0" borderId="0">
      <alignment vertical="center"/>
    </xf>
    <xf numFmtId="0" fontId="18" fillId="0" borderId="0">
      <alignment vertical="center"/>
    </xf>
    <xf numFmtId="169" fontId="16" fillId="0" borderId="0"/>
    <xf numFmtId="0" fontId="14" fillId="0" borderId="0"/>
    <xf numFmtId="0" fontId="27" fillId="0" borderId="0">
      <alignment vertical="center"/>
    </xf>
    <xf numFmtId="169" fontId="27" fillId="0" borderId="0">
      <alignment vertical="center"/>
    </xf>
    <xf numFmtId="169" fontId="14" fillId="0" borderId="0"/>
    <xf numFmtId="169" fontId="18" fillId="0" borderId="0">
      <alignment vertical="center"/>
    </xf>
    <xf numFmtId="169" fontId="27" fillId="0" borderId="0">
      <alignment vertical="center"/>
    </xf>
    <xf numFmtId="169" fontId="18" fillId="0" borderId="0">
      <alignment vertical="center"/>
    </xf>
    <xf numFmtId="169" fontId="16" fillId="0" borderId="0"/>
    <xf numFmtId="0" fontId="18" fillId="0" borderId="0"/>
    <xf numFmtId="169" fontId="16" fillId="0" borderId="0">
      <alignment vertical="center"/>
    </xf>
    <xf numFmtId="0" fontId="18" fillId="0" borderId="0">
      <alignment vertical="center"/>
    </xf>
    <xf numFmtId="169" fontId="9" fillId="0" borderId="0"/>
    <xf numFmtId="0" fontId="27" fillId="0" borderId="0"/>
    <xf numFmtId="169" fontId="9" fillId="0" borderId="0"/>
    <xf numFmtId="169" fontId="16" fillId="0" borderId="0"/>
    <xf numFmtId="169" fontId="16" fillId="0" borderId="0">
      <alignment vertical="center"/>
    </xf>
    <xf numFmtId="0" fontId="18" fillId="0" borderId="0">
      <alignment vertical="center"/>
    </xf>
    <xf numFmtId="0" fontId="18" fillId="0" borderId="0"/>
    <xf numFmtId="169" fontId="16" fillId="0" borderId="0"/>
    <xf numFmtId="169" fontId="16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4" fillId="0" borderId="0"/>
    <xf numFmtId="169" fontId="14" fillId="0" borderId="0"/>
    <xf numFmtId="9" fontId="16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9" fontId="8" fillId="0" borderId="0"/>
    <xf numFmtId="169" fontId="8" fillId="0" borderId="0"/>
    <xf numFmtId="169" fontId="8" fillId="0" borderId="0"/>
    <xf numFmtId="169" fontId="8" fillId="0" borderId="0"/>
    <xf numFmtId="169" fontId="8" fillId="0" borderId="0"/>
    <xf numFmtId="16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8" fillId="0" borderId="0"/>
    <xf numFmtId="169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9" fontId="8" fillId="0" borderId="0"/>
    <xf numFmtId="169" fontId="8" fillId="0" borderId="0"/>
    <xf numFmtId="0" fontId="23" fillId="0" borderId="0"/>
    <xf numFmtId="0" fontId="8" fillId="0" borderId="0"/>
    <xf numFmtId="0" fontId="6" fillId="0" borderId="0"/>
    <xf numFmtId="0" fontId="5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/>
    <xf numFmtId="169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9" fontId="3" fillId="0" borderId="0"/>
    <xf numFmtId="169" fontId="3" fillId="0" borderId="0"/>
    <xf numFmtId="0" fontId="3" fillId="0" borderId="0"/>
    <xf numFmtId="0" fontId="3" fillId="0" borderId="0"/>
    <xf numFmtId="9" fontId="23" fillId="0" borderId="0" applyFont="0" applyFill="0" applyBorder="0" applyAlignment="0" applyProtection="0"/>
    <xf numFmtId="0" fontId="3" fillId="13" borderId="0" applyNumberFormat="0" applyBorder="0" applyAlignment="0" applyProtection="0"/>
    <xf numFmtId="0" fontId="118" fillId="0" borderId="0"/>
    <xf numFmtId="0" fontId="3" fillId="0" borderId="0"/>
    <xf numFmtId="43" fontId="23" fillId="0" borderId="0" applyFont="0" applyFill="0" applyBorder="0" applyAlignment="0" applyProtection="0"/>
    <xf numFmtId="0" fontId="2" fillId="0" borderId="0"/>
    <xf numFmtId="0" fontId="2" fillId="0" borderId="0"/>
    <xf numFmtId="0" fontId="121" fillId="0" borderId="0"/>
    <xf numFmtId="0" fontId="23" fillId="0" borderId="0"/>
    <xf numFmtId="0" fontId="1" fillId="0" borderId="0"/>
    <xf numFmtId="0" fontId="11" fillId="0" borderId="0"/>
  </cellStyleXfs>
  <cellXfs count="699">
    <xf numFmtId="0" fontId="0" fillId="0" borderId="0" xfId="0"/>
    <xf numFmtId="0" fontId="0" fillId="2" borderId="0" xfId="0" applyFill="1"/>
    <xf numFmtId="0" fontId="0" fillId="2" borderId="3" xfId="0" applyFill="1" applyBorder="1"/>
    <xf numFmtId="0" fontId="0" fillId="2" borderId="5" xfId="0" applyFill="1" applyBorder="1"/>
    <xf numFmtId="0" fontId="0" fillId="3" borderId="0" xfId="0" applyFill="1"/>
    <xf numFmtId="0" fontId="0" fillId="2" borderId="4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16" xfId="0" applyFill="1" applyBorder="1"/>
    <xf numFmtId="0" fontId="0" fillId="2" borderId="0" xfId="0" applyFill="1" applyAlignment="1">
      <alignment horizontal="center"/>
    </xf>
    <xf numFmtId="0" fontId="0" fillId="2" borderId="16" xfId="0" applyFill="1" applyBorder="1" applyAlignment="1">
      <alignment horizontal="center"/>
    </xf>
    <xf numFmtId="0" fontId="22" fillId="2" borderId="0" xfId="0" applyFont="1" applyFill="1" applyAlignment="1">
      <alignment vertical="center"/>
    </xf>
    <xf numFmtId="0" fontId="22" fillId="2" borderId="16" xfId="0" applyFont="1" applyFill="1" applyBorder="1" applyAlignment="1">
      <alignment vertical="center"/>
    </xf>
    <xf numFmtId="0" fontId="0" fillId="2" borderId="18" xfId="0" applyFill="1" applyBorder="1"/>
    <xf numFmtId="0" fontId="0" fillId="0" borderId="5" xfId="0" applyBorder="1"/>
    <xf numFmtId="0" fontId="0" fillId="0" borderId="16" xfId="0" applyBorder="1"/>
    <xf numFmtId="0" fontId="38" fillId="0" borderId="5" xfId="0" applyFont="1" applyBorder="1"/>
    <xf numFmtId="0" fontId="38" fillId="2" borderId="3" xfId="0" applyFont="1" applyFill="1" applyBorder="1"/>
    <xf numFmtId="0" fontId="0" fillId="2" borderId="15" xfId="0" applyFill="1" applyBorder="1"/>
    <xf numFmtId="0" fontId="38" fillId="2" borderId="5" xfId="0" applyFont="1" applyFill="1" applyBorder="1"/>
    <xf numFmtId="171" fontId="31" fillId="2" borderId="2" xfId="0" applyNumberFormat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/>
    </xf>
    <xf numFmtId="0" fontId="39" fillId="2" borderId="5" xfId="0" applyFont="1" applyFill="1" applyBorder="1" applyAlignment="1">
      <alignment vertical="center"/>
    </xf>
    <xf numFmtId="0" fontId="0" fillId="3" borderId="0" xfId="0" applyFill="1" applyAlignment="1">
      <alignment horizontal="center"/>
    </xf>
    <xf numFmtId="0" fontId="0" fillId="2" borderId="3" xfId="0" applyFill="1" applyBorder="1" applyAlignment="1">
      <alignment vertical="center"/>
    </xf>
    <xf numFmtId="0" fontId="45" fillId="2" borderId="0" xfId="0" applyFont="1" applyFill="1" applyAlignment="1">
      <alignment vertical="center" wrapText="1"/>
    </xf>
    <xf numFmtId="0" fontId="45" fillId="2" borderId="16" xfId="0" applyFont="1" applyFill="1" applyBorder="1" applyAlignment="1">
      <alignment vertical="center" wrapText="1"/>
    </xf>
    <xf numFmtId="0" fontId="45" fillId="2" borderId="5" xfId="0" applyFont="1" applyFill="1" applyBorder="1" applyAlignment="1">
      <alignment vertical="center"/>
    </xf>
    <xf numFmtId="0" fontId="45" fillId="2" borderId="0" xfId="0" applyFont="1" applyFill="1" applyAlignment="1">
      <alignment vertical="center"/>
    </xf>
    <xf numFmtId="0" fontId="45" fillId="2" borderId="16" xfId="0" applyFont="1" applyFill="1" applyBorder="1" applyAlignment="1">
      <alignment vertical="center"/>
    </xf>
    <xf numFmtId="0" fontId="29" fillId="2" borderId="5" xfId="0" applyFont="1" applyFill="1" applyBorder="1" applyAlignment="1">
      <alignment vertical="center"/>
    </xf>
    <xf numFmtId="0" fontId="51" fillId="2" borderId="2" xfId="0" applyFont="1" applyFill="1" applyBorder="1" applyAlignment="1">
      <alignment vertical="center"/>
    </xf>
    <xf numFmtId="0" fontId="51" fillId="2" borderId="2" xfId="0" applyFont="1" applyFill="1" applyBorder="1" applyAlignment="1">
      <alignment horizontal="center" vertical="center"/>
    </xf>
    <xf numFmtId="0" fontId="51" fillId="2" borderId="2" xfId="0" applyFont="1" applyFill="1" applyBorder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7" fillId="2" borderId="2" xfId="0" applyFont="1" applyFill="1" applyBorder="1" applyAlignment="1">
      <alignment wrapText="1"/>
    </xf>
    <xf numFmtId="0" fontId="7" fillId="2" borderId="2" xfId="0" applyFont="1" applyFill="1" applyBorder="1"/>
    <xf numFmtId="171" fontId="53" fillId="2" borderId="2" xfId="0" applyNumberFormat="1" applyFont="1" applyFill="1" applyBorder="1" applyAlignment="1">
      <alignment horizontal="center" vertical="center"/>
    </xf>
    <xf numFmtId="0" fontId="6" fillId="0" borderId="0" xfId="169"/>
    <xf numFmtId="0" fontId="37" fillId="0" borderId="3" xfId="167" applyFont="1" applyBorder="1"/>
    <xf numFmtId="0" fontId="55" fillId="0" borderId="4" xfId="167" applyFont="1" applyBorder="1"/>
    <xf numFmtId="0" fontId="56" fillId="0" borderId="4" xfId="167" applyFont="1" applyBorder="1"/>
    <xf numFmtId="0" fontId="23" fillId="0" borderId="4" xfId="167" applyBorder="1"/>
    <xf numFmtId="0" fontId="6" fillId="0" borderId="4" xfId="169" applyBorder="1"/>
    <xf numFmtId="0" fontId="6" fillId="0" borderId="7" xfId="169" applyBorder="1"/>
    <xf numFmtId="0" fontId="6" fillId="0" borderId="3" xfId="169" applyBorder="1"/>
    <xf numFmtId="0" fontId="29" fillId="0" borderId="4" xfId="169" applyFont="1" applyBorder="1" applyAlignment="1">
      <alignment horizontal="center"/>
    </xf>
    <xf numFmtId="0" fontId="58" fillId="0" borderId="5" xfId="169" applyFont="1" applyBorder="1" applyAlignment="1">
      <alignment horizontal="left" vertical="center"/>
    </xf>
    <xf numFmtId="0" fontId="6" fillId="0" borderId="5" xfId="169" applyBorder="1"/>
    <xf numFmtId="0" fontId="61" fillId="0" borderId="5" xfId="169" applyFont="1" applyBorder="1" applyAlignment="1">
      <alignment horizontal="left" vertical="center" indent="1"/>
    </xf>
    <xf numFmtId="0" fontId="23" fillId="2" borderId="4" xfId="167" applyFill="1" applyBorder="1"/>
    <xf numFmtId="0" fontId="23" fillId="2" borderId="15" xfId="167" applyFill="1" applyBorder="1"/>
    <xf numFmtId="0" fontId="23" fillId="2" borderId="0" xfId="167" applyFill="1"/>
    <xf numFmtId="0" fontId="23" fillId="2" borderId="16" xfId="167" applyFill="1" applyBorder="1"/>
    <xf numFmtId="0" fontId="23" fillId="2" borderId="7" xfId="167" applyFill="1" applyBorder="1"/>
    <xf numFmtId="0" fontId="23" fillId="2" borderId="18" xfId="167" applyFill="1" applyBorder="1"/>
    <xf numFmtId="0" fontId="44" fillId="2" borderId="5" xfId="0" applyFont="1" applyFill="1" applyBorder="1"/>
    <xf numFmtId="0" fontId="34" fillId="5" borderId="2" xfId="1" applyFont="1" applyFill="1" applyBorder="1" applyAlignment="1">
      <alignment vertical="center"/>
    </xf>
    <xf numFmtId="0" fontId="34" fillId="5" borderId="2" xfId="1" applyFont="1" applyFill="1" applyBorder="1" applyAlignment="1">
      <alignment horizontal="center" vertical="center"/>
    </xf>
    <xf numFmtId="0" fontId="34" fillId="5" borderId="2" xfId="1" applyFont="1" applyFill="1" applyBorder="1" applyAlignment="1">
      <alignment horizontal="center" vertical="center" wrapText="1"/>
    </xf>
    <xf numFmtId="0" fontId="31" fillId="6" borderId="2" xfId="0" applyFont="1" applyFill="1" applyBorder="1" applyAlignment="1">
      <alignment horizontal="center" vertical="center"/>
    </xf>
    <xf numFmtId="0" fontId="33" fillId="6" borderId="2" xfId="0" applyFont="1" applyFill="1" applyBorder="1" applyAlignment="1">
      <alignment horizontal="center" vertical="center"/>
    </xf>
    <xf numFmtId="0" fontId="48" fillId="7" borderId="2" xfId="1" applyFont="1" applyFill="1" applyBorder="1" applyAlignment="1">
      <alignment horizontal="left"/>
    </xf>
    <xf numFmtId="0" fontId="7" fillId="7" borderId="2" xfId="0" applyFont="1" applyFill="1" applyBorder="1"/>
    <xf numFmtId="0" fontId="49" fillId="7" borderId="2" xfId="1" applyFont="1" applyFill="1" applyBorder="1"/>
    <xf numFmtId="0" fontId="43" fillId="7" borderId="2" xfId="0" applyFont="1" applyFill="1" applyBorder="1" applyAlignment="1">
      <alignment horizontal="center"/>
    </xf>
    <xf numFmtId="0" fontId="64" fillId="2" borderId="6" xfId="131" applyFont="1" applyFill="1" applyBorder="1" applyAlignment="1">
      <alignment horizontal="left" vertical="center"/>
    </xf>
    <xf numFmtId="0" fontId="20" fillId="8" borderId="11" xfId="1" applyFont="1" applyFill="1" applyBorder="1" applyAlignment="1">
      <alignment horizontal="left" vertical="center" indent="1"/>
    </xf>
    <xf numFmtId="0" fontId="28" fillId="8" borderId="10" xfId="1" applyFont="1" applyFill="1" applyBorder="1" applyAlignment="1">
      <alignment horizontal="left" vertical="center" indent="1"/>
    </xf>
    <xf numFmtId="0" fontId="25" fillId="8" borderId="2" xfId="0" applyFont="1" applyFill="1" applyBorder="1" applyAlignment="1">
      <alignment horizontal="left" vertical="center" indent="1"/>
    </xf>
    <xf numFmtId="0" fontId="65" fillId="3" borderId="0" xfId="0" applyFont="1" applyFill="1" applyAlignment="1">
      <alignment horizontal="center"/>
    </xf>
    <xf numFmtId="0" fontId="65" fillId="0" borderId="0" xfId="0" applyFont="1"/>
    <xf numFmtId="0" fontId="65" fillId="2" borderId="4" xfId="0" applyFont="1" applyFill="1" applyBorder="1"/>
    <xf numFmtId="0" fontId="65" fillId="2" borderId="7" xfId="0" applyFont="1" applyFill="1" applyBorder="1"/>
    <xf numFmtId="0" fontId="69" fillId="0" borderId="0" xfId="0" applyFont="1"/>
    <xf numFmtId="0" fontId="69" fillId="2" borderId="0" xfId="0" applyFont="1" applyFill="1"/>
    <xf numFmtId="0" fontId="71" fillId="2" borderId="0" xfId="0" applyFont="1" applyFill="1"/>
    <xf numFmtId="166" fontId="69" fillId="2" borderId="0" xfId="0" applyNumberFormat="1" applyFont="1" applyFill="1"/>
    <xf numFmtId="0" fontId="75" fillId="2" borderId="6" xfId="131" applyFont="1" applyFill="1" applyBorder="1" applyAlignment="1">
      <alignment horizontal="left" vertical="center"/>
    </xf>
    <xf numFmtId="0" fontId="76" fillId="9" borderId="2" xfId="1" applyFont="1" applyFill="1" applyBorder="1" applyAlignment="1">
      <alignment horizontal="center" vertical="center"/>
    </xf>
    <xf numFmtId="0" fontId="77" fillId="0" borderId="2" xfId="1" applyFont="1" applyBorder="1" applyAlignment="1">
      <alignment horizontal="center" vertical="center" wrapText="1"/>
    </xf>
    <xf numFmtId="0" fontId="78" fillId="10" borderId="2" xfId="1" applyFont="1" applyFill="1" applyBorder="1" applyAlignment="1">
      <alignment horizontal="center" vertical="center" wrapText="1"/>
    </xf>
    <xf numFmtId="0" fontId="80" fillId="2" borderId="4" xfId="1" applyFont="1" applyFill="1" applyBorder="1" applyAlignment="1">
      <alignment horizontal="left" indent="2"/>
    </xf>
    <xf numFmtId="0" fontId="80" fillId="2" borderId="4" xfId="1" applyFont="1" applyFill="1" applyBorder="1" applyAlignment="1">
      <alignment horizontal="left" vertical="center" indent="2"/>
    </xf>
    <xf numFmtId="0" fontId="12" fillId="2" borderId="4" xfId="1" applyFont="1" applyFill="1" applyBorder="1" applyAlignment="1">
      <alignment horizontal="left" vertical="center" indent="2"/>
    </xf>
    <xf numFmtId="0" fontId="12" fillId="2" borderId="4" xfId="1" applyFont="1" applyFill="1" applyBorder="1" applyAlignment="1">
      <alignment horizontal="center" vertical="center"/>
    </xf>
    <xf numFmtId="0" fontId="81" fillId="2" borderId="4" xfId="2" applyFont="1" applyFill="1" applyBorder="1" applyAlignment="1">
      <alignment horizontal="left" vertical="center" indent="2"/>
    </xf>
    <xf numFmtId="0" fontId="82" fillId="11" borderId="8" xfId="1" applyFont="1" applyFill="1" applyBorder="1" applyAlignment="1">
      <alignment horizontal="left" vertical="center" indent="6"/>
    </xf>
    <xf numFmtId="0" fontId="12" fillId="2" borderId="0" xfId="1" applyFont="1" applyFill="1" applyAlignment="1">
      <alignment horizontal="left" indent="1"/>
    </xf>
    <xf numFmtId="0" fontId="12" fillId="2" borderId="0" xfId="1" applyFont="1" applyFill="1" applyAlignment="1">
      <alignment horizontal="left"/>
    </xf>
    <xf numFmtId="0" fontId="80" fillId="9" borderId="10" xfId="1" applyFont="1" applyFill="1" applyBorder="1" applyAlignment="1">
      <alignment horizontal="left" vertical="center" indent="1"/>
    </xf>
    <xf numFmtId="0" fontId="84" fillId="9" borderId="10" xfId="1" applyFont="1" applyFill="1" applyBorder="1" applyAlignment="1">
      <alignment horizontal="center" vertical="center"/>
    </xf>
    <xf numFmtId="0" fontId="85" fillId="2" borderId="1" xfId="0" applyFont="1" applyFill="1" applyBorder="1" applyAlignment="1">
      <alignment horizontal="center" vertical="center"/>
    </xf>
    <xf numFmtId="0" fontId="83" fillId="10" borderId="1" xfId="0" applyFont="1" applyFill="1" applyBorder="1" applyAlignment="1">
      <alignment horizontal="center" vertical="center"/>
    </xf>
    <xf numFmtId="0" fontId="80" fillId="2" borderId="0" xfId="1" applyFont="1" applyFill="1" applyAlignment="1">
      <alignment horizontal="left" vertical="center" indent="1"/>
    </xf>
    <xf numFmtId="0" fontId="12" fillId="2" borderId="0" xfId="1" applyFont="1" applyFill="1" applyAlignment="1">
      <alignment horizontal="left" vertical="center" indent="1"/>
    </xf>
    <xf numFmtId="0" fontId="87" fillId="2" borderId="0" xfId="1" applyFont="1" applyFill="1" applyAlignment="1">
      <alignment horizontal="left" vertical="center"/>
    </xf>
    <xf numFmtId="0" fontId="88" fillId="0" borderId="0" xfId="1" applyFont="1" applyAlignment="1">
      <alignment horizontal="left"/>
    </xf>
    <xf numFmtId="0" fontId="82" fillId="11" borderId="19" xfId="1" applyFont="1" applyFill="1" applyBorder="1" applyAlignment="1">
      <alignment horizontal="left" vertical="center"/>
    </xf>
    <xf numFmtId="166" fontId="69" fillId="0" borderId="0" xfId="0" applyNumberFormat="1" applyFont="1"/>
    <xf numFmtId="0" fontId="69" fillId="2" borderId="5" xfId="0" applyFont="1" applyFill="1" applyBorder="1"/>
    <xf numFmtId="0" fontId="69" fillId="2" borderId="0" xfId="0" applyFont="1" applyFill="1" applyAlignment="1">
      <alignment horizontal="center"/>
    </xf>
    <xf numFmtId="0" fontId="82" fillId="5" borderId="8" xfId="1" applyFont="1" applyFill="1" applyBorder="1" applyAlignment="1">
      <alignment vertical="center"/>
    </xf>
    <xf numFmtId="0" fontId="82" fillId="5" borderId="8" xfId="1" applyFont="1" applyFill="1" applyBorder="1" applyAlignment="1">
      <alignment horizontal="center" vertical="center"/>
    </xf>
    <xf numFmtId="0" fontId="12" fillId="2" borderId="0" xfId="1" applyFont="1" applyFill="1" applyAlignment="1">
      <alignment horizontal="left" vertical="center" indent="2"/>
    </xf>
    <xf numFmtId="0" fontId="12" fillId="2" borderId="0" xfId="1" applyFont="1" applyFill="1" applyAlignment="1">
      <alignment horizontal="center" vertical="center"/>
    </xf>
    <xf numFmtId="0" fontId="12" fillId="2" borderId="0" xfId="1" applyFont="1" applyFill="1" applyAlignment="1">
      <alignment horizontal="left" vertical="center"/>
    </xf>
    <xf numFmtId="0" fontId="81" fillId="2" borderId="0" xfId="2" applyFont="1" applyFill="1" applyAlignment="1">
      <alignment horizontal="left" vertical="center" indent="2"/>
    </xf>
    <xf numFmtId="0" fontId="81" fillId="2" borderId="0" xfId="2" applyFont="1" applyFill="1" applyAlignment="1">
      <alignment horizontal="center" vertical="center"/>
    </xf>
    <xf numFmtId="0" fontId="84" fillId="2" borderId="0" xfId="1" applyFont="1" applyFill="1" applyAlignment="1">
      <alignment horizontal="left" vertical="center"/>
    </xf>
    <xf numFmtId="0" fontId="96" fillId="2" borderId="0" xfId="0" applyFont="1" applyFill="1" applyAlignment="1">
      <alignment horizontal="center" vertical="center"/>
    </xf>
    <xf numFmtId="0" fontId="12" fillId="2" borderId="16" xfId="1" applyFont="1" applyFill="1" applyBorder="1" applyAlignment="1">
      <alignment horizontal="left" vertical="center" indent="1"/>
    </xf>
    <xf numFmtId="0" fontId="81" fillId="2" borderId="0" xfId="2" applyFont="1" applyFill="1" applyAlignment="1">
      <alignment horizontal="left" vertical="center" indent="1"/>
    </xf>
    <xf numFmtId="0" fontId="81" fillId="2" borderId="0" xfId="2" applyFont="1" applyFill="1" applyAlignment="1">
      <alignment horizontal="left" vertical="center" wrapText="1" indent="1"/>
    </xf>
    <xf numFmtId="0" fontId="12" fillId="2" borderId="7" xfId="1" applyFont="1" applyFill="1" applyBorder="1" applyAlignment="1">
      <alignment horizontal="left"/>
    </xf>
    <xf numFmtId="0" fontId="12" fillId="2" borderId="7" xfId="1" applyFont="1" applyFill="1" applyBorder="1" applyAlignment="1">
      <alignment horizontal="left" vertical="center" indent="1"/>
    </xf>
    <xf numFmtId="0" fontId="12" fillId="2" borderId="18" xfId="1" applyFont="1" applyFill="1" applyBorder="1" applyAlignment="1">
      <alignment horizontal="left" vertical="center" indent="1"/>
    </xf>
    <xf numFmtId="0" fontId="73" fillId="9" borderId="10" xfId="1" applyFont="1" applyFill="1" applyBorder="1" applyAlignment="1">
      <alignment horizontal="left" vertical="center" indent="1"/>
    </xf>
    <xf numFmtId="0" fontId="88" fillId="9" borderId="10" xfId="1" applyFont="1" applyFill="1" applyBorder="1" applyAlignment="1">
      <alignment horizontal="center" vertical="center"/>
    </xf>
    <xf numFmtId="0" fontId="88" fillId="0" borderId="0" xfId="0" applyFont="1" applyAlignment="1">
      <alignment vertical="center"/>
    </xf>
    <xf numFmtId="0" fontId="97" fillId="5" borderId="0" xfId="131" applyFont="1" applyFill="1" applyAlignment="1">
      <alignment horizontal="center" vertical="center"/>
    </xf>
    <xf numFmtId="0" fontId="69" fillId="0" borderId="0" xfId="0" applyFont="1" applyAlignment="1">
      <alignment horizontal="right"/>
    </xf>
    <xf numFmtId="0" fontId="98" fillId="5" borderId="0" xfId="131" applyFont="1" applyFill="1" applyAlignment="1">
      <alignment horizontal="center" vertical="center"/>
    </xf>
    <xf numFmtId="0" fontId="69" fillId="0" borderId="0" xfId="0" applyFont="1" applyAlignment="1">
      <alignment horizontal="center"/>
    </xf>
    <xf numFmtId="0" fontId="70" fillId="2" borderId="0" xfId="0" applyFont="1" applyFill="1"/>
    <xf numFmtId="0" fontId="71" fillId="2" borderId="0" xfId="0" applyFont="1" applyFill="1" applyAlignment="1">
      <alignment vertical="center"/>
    </xf>
    <xf numFmtId="0" fontId="98" fillId="5" borderId="19" xfId="1" applyFont="1" applyFill="1" applyBorder="1" applyAlignment="1">
      <alignment vertical="center"/>
    </xf>
    <xf numFmtId="0" fontId="98" fillId="11" borderId="19" xfId="1" applyFont="1" applyFill="1" applyBorder="1" applyAlignment="1">
      <alignment horizontal="left" vertical="center"/>
    </xf>
    <xf numFmtId="0" fontId="69" fillId="0" borderId="5" xfId="0" applyFont="1" applyBorder="1"/>
    <xf numFmtId="0" fontId="69" fillId="0" borderId="3" xfId="0" applyFont="1" applyBorder="1"/>
    <xf numFmtId="0" fontId="69" fillId="0" borderId="4" xfId="0" applyFont="1" applyBorder="1"/>
    <xf numFmtId="0" fontId="69" fillId="0" borderId="4" xfId="0" applyFont="1" applyBorder="1" applyAlignment="1">
      <alignment horizontal="center"/>
    </xf>
    <xf numFmtId="0" fontId="100" fillId="0" borderId="0" xfId="0" applyFont="1"/>
    <xf numFmtId="0" fontId="74" fillId="2" borderId="0" xfId="0" applyFont="1" applyFill="1"/>
    <xf numFmtId="2" fontId="85" fillId="2" borderId="1" xfId="0" applyNumberFormat="1" applyFont="1" applyFill="1" applyBorder="1" applyAlignment="1">
      <alignment horizontal="center" vertical="center"/>
    </xf>
    <xf numFmtId="0" fontId="69" fillId="10" borderId="19" xfId="0" applyFont="1" applyFill="1" applyBorder="1"/>
    <xf numFmtId="0" fontId="69" fillId="10" borderId="4" xfId="0" applyFont="1" applyFill="1" applyBorder="1"/>
    <xf numFmtId="0" fontId="69" fillId="10" borderId="4" xfId="0" applyFont="1" applyFill="1" applyBorder="1" applyAlignment="1">
      <alignment horizontal="center"/>
    </xf>
    <xf numFmtId="0" fontId="69" fillId="10" borderId="20" xfId="0" applyFont="1" applyFill="1" applyBorder="1"/>
    <xf numFmtId="168" fontId="79" fillId="2" borderId="0" xfId="1" applyNumberFormat="1" applyFont="1" applyFill="1" applyAlignment="1">
      <alignment horizontal="left" vertical="center"/>
    </xf>
    <xf numFmtId="0" fontId="0" fillId="7" borderId="3" xfId="0" applyFill="1" applyBorder="1"/>
    <xf numFmtId="0" fontId="0" fillId="7" borderId="4" xfId="0" applyFill="1" applyBorder="1"/>
    <xf numFmtId="0" fontId="0" fillId="7" borderId="15" xfId="0" applyFill="1" applyBorder="1"/>
    <xf numFmtId="0" fontId="103" fillId="9" borderId="10" xfId="1" applyFont="1" applyFill="1" applyBorder="1" applyAlignment="1">
      <alignment horizontal="left" vertical="center" indent="1"/>
    </xf>
    <xf numFmtId="0" fontId="69" fillId="10" borderId="8" xfId="0" applyFont="1" applyFill="1" applyBorder="1"/>
    <xf numFmtId="0" fontId="69" fillId="10" borderId="8" xfId="0" applyFont="1" applyFill="1" applyBorder="1" applyAlignment="1">
      <alignment horizontal="center"/>
    </xf>
    <xf numFmtId="0" fontId="101" fillId="11" borderId="8" xfId="1" applyFont="1" applyFill="1" applyBorder="1" applyAlignment="1">
      <alignment vertical="center" wrapText="1"/>
    </xf>
    <xf numFmtId="0" fontId="6" fillId="2" borderId="0" xfId="169" applyFill="1"/>
    <xf numFmtId="0" fontId="80" fillId="9" borderId="10" xfId="1" applyFont="1" applyFill="1" applyBorder="1" applyAlignment="1">
      <alignment horizontal="center" vertical="center"/>
    </xf>
    <xf numFmtId="0" fontId="75" fillId="2" borderId="0" xfId="131" applyFont="1" applyFill="1" applyBorder="1" applyAlignment="1">
      <alignment horizontal="left" vertical="center"/>
    </xf>
    <xf numFmtId="0" fontId="12" fillId="9" borderId="10" xfId="1" applyFont="1" applyFill="1" applyBorder="1" applyAlignment="1">
      <alignment horizontal="center" vertical="center"/>
    </xf>
    <xf numFmtId="0" fontId="12" fillId="2" borderId="0" xfId="2" applyFont="1" applyFill="1" applyAlignment="1">
      <alignment horizontal="center" vertical="center"/>
    </xf>
    <xf numFmtId="0" fontId="64" fillId="2" borderId="5" xfId="131" applyFont="1" applyFill="1" applyBorder="1" applyAlignment="1">
      <alignment horizontal="left" vertical="center"/>
    </xf>
    <xf numFmtId="0" fontId="95" fillId="0" borderId="0" xfId="0" applyFont="1" applyAlignment="1">
      <alignment horizontal="right"/>
    </xf>
    <xf numFmtId="0" fontId="85" fillId="2" borderId="14" xfId="0" applyFont="1" applyFill="1" applyBorder="1" applyAlignment="1">
      <alignment horizontal="center" vertical="center"/>
    </xf>
    <xf numFmtId="0" fontId="83" fillId="10" borderId="14" xfId="0" applyFont="1" applyFill="1" applyBorder="1" applyAlignment="1">
      <alignment horizontal="center" vertical="center"/>
    </xf>
    <xf numFmtId="0" fontId="85" fillId="2" borderId="26" xfId="0" applyFont="1" applyFill="1" applyBorder="1" applyAlignment="1">
      <alignment horizontal="center" vertical="center"/>
    </xf>
    <xf numFmtId="0" fontId="83" fillId="10" borderId="26" xfId="0" applyFont="1" applyFill="1" applyBorder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9" fillId="2" borderId="6" xfId="0" applyFont="1" applyFill="1" applyBorder="1"/>
    <xf numFmtId="0" fontId="81" fillId="2" borderId="7" xfId="0" applyFont="1" applyFill="1" applyBorder="1" applyAlignment="1">
      <alignment vertical="center"/>
    </xf>
    <xf numFmtId="0" fontId="110" fillId="2" borderId="0" xfId="0" applyFont="1" applyFill="1" applyAlignment="1">
      <alignment vertical="center"/>
    </xf>
    <xf numFmtId="0" fontId="29" fillId="2" borderId="0" xfId="0" applyFont="1" applyFill="1" applyAlignment="1">
      <alignment wrapText="1"/>
    </xf>
    <xf numFmtId="0" fontId="29" fillId="2" borderId="0" xfId="0" applyFont="1" applyFill="1" applyAlignment="1">
      <alignment horizontal="center"/>
    </xf>
    <xf numFmtId="0" fontId="6" fillId="2" borderId="5" xfId="169" applyFill="1" applyBorder="1"/>
    <xf numFmtId="0" fontId="102" fillId="11" borderId="8" xfId="1" applyFont="1" applyFill="1" applyBorder="1" applyAlignment="1">
      <alignment vertical="center"/>
    </xf>
    <xf numFmtId="0" fontId="2" fillId="2" borderId="0" xfId="243" applyFill="1"/>
    <xf numFmtId="0" fontId="37" fillId="2" borderId="0" xfId="167" applyFont="1" applyFill="1"/>
    <xf numFmtId="0" fontId="119" fillId="2" borderId="0" xfId="132" applyFont="1" applyFill="1" applyBorder="1" applyAlignment="1">
      <alignment horizontal="left" vertical="center" indent="1"/>
    </xf>
    <xf numFmtId="0" fontId="69" fillId="2" borderId="0" xfId="243" applyFont="1" applyFill="1"/>
    <xf numFmtId="0" fontId="2" fillId="0" borderId="0" xfId="243"/>
    <xf numFmtId="0" fontId="62" fillId="0" borderId="0" xfId="169" applyFont="1" applyAlignment="1">
      <alignment horizontal="center" vertical="center"/>
    </xf>
    <xf numFmtId="0" fontId="43" fillId="0" borderId="0" xfId="169" applyFont="1" applyAlignment="1">
      <alignment vertical="center"/>
    </xf>
    <xf numFmtId="0" fontId="54" fillId="0" borderId="0" xfId="169" applyFont="1" applyAlignment="1">
      <alignment horizontal="center" vertical="center" wrapText="1"/>
    </xf>
    <xf numFmtId="172" fontId="59" fillId="0" borderId="0" xfId="169" applyNumberFormat="1" applyFont="1" applyAlignment="1">
      <alignment horizontal="center" vertical="center"/>
    </xf>
    <xf numFmtId="172" fontId="115" fillId="0" borderId="0" xfId="168" applyNumberFormat="1" applyFont="1" applyAlignment="1">
      <alignment horizontal="center" vertical="center"/>
    </xf>
    <xf numFmtId="0" fontId="58" fillId="0" borderId="5" xfId="169" applyFont="1" applyBorder="1" applyAlignment="1">
      <alignment vertical="center" wrapText="1"/>
    </xf>
    <xf numFmtId="0" fontId="69" fillId="2" borderId="16" xfId="167" applyFont="1" applyFill="1" applyBorder="1"/>
    <xf numFmtId="0" fontId="37" fillId="0" borderId="16" xfId="169" applyFont="1" applyBorder="1" applyAlignment="1">
      <alignment vertical="center"/>
    </xf>
    <xf numFmtId="0" fontId="37" fillId="0" borderId="16" xfId="169" applyFont="1" applyBorder="1" applyAlignment="1">
      <alignment vertical="center" wrapText="1"/>
    </xf>
    <xf numFmtId="0" fontId="6" fillId="0" borderId="6" xfId="169" applyBorder="1"/>
    <xf numFmtId="0" fontId="95" fillId="0" borderId="2" xfId="169" applyFont="1" applyBorder="1" applyAlignment="1">
      <alignment horizontal="left" vertical="center" wrapText="1"/>
    </xf>
    <xf numFmtId="0" fontId="89" fillId="0" borderId="2" xfId="169" applyFont="1" applyBorder="1" applyAlignment="1">
      <alignment horizontal="center" vertical="center" wrapText="1"/>
    </xf>
    <xf numFmtId="0" fontId="89" fillId="0" borderId="2" xfId="168" applyFont="1" applyBorder="1" applyAlignment="1">
      <alignment vertical="center" wrapText="1"/>
    </xf>
    <xf numFmtId="0" fontId="124" fillId="0" borderId="0" xfId="246" applyFont="1" applyAlignment="1">
      <alignment vertical="center" wrapText="1" readingOrder="1"/>
    </xf>
    <xf numFmtId="0" fontId="124" fillId="0" borderId="0" xfId="246" applyFont="1" applyAlignment="1">
      <alignment vertical="top" wrapText="1" readingOrder="1"/>
    </xf>
    <xf numFmtId="0" fontId="6" fillId="0" borderId="16" xfId="169" applyBorder="1"/>
    <xf numFmtId="0" fontId="114" fillId="0" borderId="0" xfId="169" applyFont="1" applyAlignment="1">
      <alignment vertical="center"/>
    </xf>
    <xf numFmtId="0" fontId="100" fillId="0" borderId="0" xfId="169" applyFont="1" applyAlignment="1">
      <alignment horizontal="center" vertical="center"/>
    </xf>
    <xf numFmtId="0" fontId="106" fillId="0" borderId="0" xfId="169" applyFont="1" applyAlignment="1">
      <alignment horizontal="left" vertical="center" wrapText="1"/>
    </xf>
    <xf numFmtId="166" fontId="115" fillId="0" borderId="0" xfId="169" applyNumberFormat="1" applyFont="1" applyAlignment="1">
      <alignment horizontal="center" vertical="center"/>
    </xf>
    <xf numFmtId="0" fontId="0" fillId="14" borderId="0" xfId="0" applyFill="1"/>
    <xf numFmtId="0" fontId="82" fillId="11" borderId="19" xfId="1" applyFont="1" applyFill="1" applyBorder="1" applyAlignment="1">
      <alignment vertical="center"/>
    </xf>
    <xf numFmtId="0" fontId="73" fillId="9" borderId="29" xfId="1" applyFont="1" applyFill="1" applyBorder="1" applyAlignment="1">
      <alignment horizontal="left" vertical="center" indent="1"/>
    </xf>
    <xf numFmtId="0" fontId="73" fillId="9" borderId="24" xfId="1" applyFont="1" applyFill="1" applyBorder="1" applyAlignment="1">
      <alignment horizontal="left" vertical="center" indent="1"/>
    </xf>
    <xf numFmtId="0" fontId="84" fillId="9" borderId="24" xfId="1" applyFont="1" applyFill="1" applyBorder="1" applyAlignment="1">
      <alignment horizontal="center" vertical="center"/>
    </xf>
    <xf numFmtId="0" fontId="73" fillId="9" borderId="28" xfId="1" applyFont="1" applyFill="1" applyBorder="1" applyAlignment="1">
      <alignment horizontal="left" vertical="center" indent="1"/>
    </xf>
    <xf numFmtId="0" fontId="73" fillId="9" borderId="13" xfId="1" applyFont="1" applyFill="1" applyBorder="1" applyAlignment="1">
      <alignment horizontal="left" vertical="center" indent="1"/>
    </xf>
    <xf numFmtId="0" fontId="84" fillId="9" borderId="13" xfId="1" applyFont="1" applyFill="1" applyBorder="1" applyAlignment="1">
      <alignment horizontal="center" vertical="center"/>
    </xf>
    <xf numFmtId="0" fontId="73" fillId="9" borderId="11" xfId="1" applyFont="1" applyFill="1" applyBorder="1" applyAlignment="1">
      <alignment horizontal="left" vertical="center" indent="1"/>
    </xf>
    <xf numFmtId="0" fontId="73" fillId="9" borderId="30" xfId="1" applyFont="1" applyFill="1" applyBorder="1" applyAlignment="1">
      <alignment horizontal="left" vertical="center" indent="1"/>
    </xf>
    <xf numFmtId="0" fontId="73" fillId="9" borderId="25" xfId="1" applyFont="1" applyFill="1" applyBorder="1" applyAlignment="1">
      <alignment horizontal="left" vertical="center" indent="1"/>
    </xf>
    <xf numFmtId="0" fontId="84" fillId="9" borderId="25" xfId="1" applyFont="1" applyFill="1" applyBorder="1" applyAlignment="1">
      <alignment horizontal="center" vertical="center"/>
    </xf>
    <xf numFmtId="0" fontId="88" fillId="9" borderId="25" xfId="1" applyFont="1" applyFill="1" applyBorder="1" applyAlignment="1">
      <alignment horizontal="center" vertical="center"/>
    </xf>
    <xf numFmtId="0" fontId="85" fillId="2" borderId="31" xfId="0" applyFont="1" applyFill="1" applyBorder="1" applyAlignment="1">
      <alignment horizontal="center" vertical="center"/>
    </xf>
    <xf numFmtId="0" fontId="83" fillId="10" borderId="31" xfId="0" applyFont="1" applyFill="1" applyBorder="1" applyAlignment="1">
      <alignment horizontal="center" vertical="center"/>
    </xf>
    <xf numFmtId="0" fontId="86" fillId="9" borderId="22" xfId="1" applyFont="1" applyFill="1" applyBorder="1" applyAlignment="1">
      <alignment horizontal="center" vertical="center"/>
    </xf>
    <xf numFmtId="0" fontId="104" fillId="0" borderId="22" xfId="1" applyFont="1" applyBorder="1" applyAlignment="1">
      <alignment horizontal="center" vertical="center" wrapText="1"/>
    </xf>
    <xf numFmtId="0" fontId="92" fillId="10" borderId="22" xfId="1" applyFont="1" applyFill="1" applyBorder="1" applyAlignment="1">
      <alignment horizontal="center" vertical="center" wrapText="1"/>
    </xf>
    <xf numFmtId="0" fontId="88" fillId="9" borderId="24" xfId="1" applyFont="1" applyFill="1" applyBorder="1" applyAlignment="1">
      <alignment horizontal="center" vertical="center"/>
    </xf>
    <xf numFmtId="0" fontId="103" fillId="9" borderId="11" xfId="1" applyFont="1" applyFill="1" applyBorder="1" applyAlignment="1">
      <alignment horizontal="left" vertical="center" indent="1"/>
    </xf>
    <xf numFmtId="0" fontId="88" fillId="9" borderId="13" xfId="1" applyFont="1" applyFill="1" applyBorder="1" applyAlignment="1">
      <alignment horizontal="center" vertical="center"/>
    </xf>
    <xf numFmtId="0" fontId="128" fillId="2" borderId="5" xfId="131" applyFont="1" applyFill="1" applyBorder="1" applyAlignment="1">
      <alignment horizontal="left" vertical="center"/>
    </xf>
    <xf numFmtId="0" fontId="133" fillId="2" borderId="5" xfId="0" applyFont="1" applyFill="1" applyBorder="1"/>
    <xf numFmtId="0" fontId="132" fillId="2" borderId="0" xfId="0" applyFont="1" applyFill="1" applyAlignment="1">
      <alignment horizontal="left" vertical="center"/>
    </xf>
    <xf numFmtId="166" fontId="12" fillId="2" borderId="16" xfId="1" applyNumberFormat="1" applyFont="1" applyFill="1" applyBorder="1" applyAlignment="1">
      <alignment horizontal="left" vertical="center" indent="1"/>
    </xf>
    <xf numFmtId="173" fontId="83" fillId="15" borderId="17" xfId="0" applyNumberFormat="1" applyFont="1" applyFill="1" applyBorder="1" applyAlignment="1">
      <alignment horizontal="center" vertical="center"/>
    </xf>
    <xf numFmtId="0" fontId="104" fillId="15" borderId="22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06" fillId="0" borderId="2" xfId="169" applyFont="1" applyBorder="1" applyAlignment="1">
      <alignment horizontal="center" vertical="center" wrapText="1"/>
    </xf>
    <xf numFmtId="9" fontId="143" fillId="5" borderId="2" xfId="11" applyFont="1" applyFill="1" applyBorder="1" applyAlignment="1">
      <alignment horizontal="center" vertical="center"/>
    </xf>
    <xf numFmtId="9" fontId="142" fillId="11" borderId="2" xfId="11" applyFont="1" applyFill="1" applyBorder="1" applyAlignment="1">
      <alignment horizontal="right" vertical="center"/>
    </xf>
    <xf numFmtId="9" fontId="146" fillId="11" borderId="2" xfId="11" applyFont="1" applyFill="1" applyBorder="1" applyAlignment="1">
      <alignment horizontal="center" vertical="center"/>
    </xf>
    <xf numFmtId="0" fontId="120" fillId="0" borderId="0" xfId="0" applyFont="1" applyAlignment="1">
      <alignment horizontal="left" vertical="center"/>
    </xf>
    <xf numFmtId="172" fontId="81" fillId="2" borderId="0" xfId="2" applyNumberFormat="1" applyFont="1" applyFill="1" applyAlignment="1">
      <alignment horizontal="left" vertical="center" indent="2"/>
    </xf>
    <xf numFmtId="172" fontId="82" fillId="5" borderId="8" xfId="1" applyNumberFormat="1" applyFont="1" applyFill="1" applyBorder="1" applyAlignment="1">
      <alignment vertical="center"/>
    </xf>
    <xf numFmtId="174" fontId="131" fillId="15" borderId="1" xfId="0" applyNumberFormat="1" applyFont="1" applyFill="1" applyBorder="1" applyAlignment="1">
      <alignment horizontal="right" vertical="center" indent="1"/>
    </xf>
    <xf numFmtId="172" fontId="115" fillId="0" borderId="2" xfId="169" applyNumberFormat="1" applyFont="1" applyBorder="1" applyAlignment="1">
      <alignment horizontal="center" vertical="center"/>
    </xf>
    <xf numFmtId="172" fontId="115" fillId="0" borderId="19" xfId="169" applyNumberFormat="1" applyFont="1" applyBorder="1" applyAlignment="1">
      <alignment horizontal="center" vertical="center"/>
    </xf>
    <xf numFmtId="172" fontId="104" fillId="15" borderId="22" xfId="0" applyNumberFormat="1" applyFont="1" applyFill="1" applyBorder="1" applyAlignment="1">
      <alignment horizontal="center" vertical="center" wrapText="1"/>
    </xf>
    <xf numFmtId="173" fontId="0" fillId="0" borderId="0" xfId="0" applyNumberFormat="1"/>
    <xf numFmtId="4" fontId="0" fillId="0" borderId="0" xfId="0" applyNumberFormat="1"/>
    <xf numFmtId="0" fontId="95" fillId="0" borderId="0" xfId="0" applyFont="1" applyAlignment="1">
      <alignment horizontal="left"/>
    </xf>
    <xf numFmtId="0" fontId="80" fillId="9" borderId="10" xfId="1" applyFont="1" applyFill="1" applyBorder="1" applyAlignment="1">
      <alignment horizontal="left" vertical="center"/>
    </xf>
    <xf numFmtId="0" fontId="115" fillId="0" borderId="0" xfId="0" applyFont="1"/>
    <xf numFmtId="0" fontId="148" fillId="0" borderId="0" xfId="0" applyFont="1" applyAlignment="1">
      <alignment vertical="center"/>
    </xf>
    <xf numFmtId="0" fontId="149" fillId="0" borderId="0" xfId="0" applyFont="1" applyAlignment="1">
      <alignment vertical="center"/>
    </xf>
    <xf numFmtId="0" fontId="115" fillId="2" borderId="0" xfId="0" applyFont="1" applyFill="1"/>
    <xf numFmtId="0" fontId="148" fillId="0" borderId="0" xfId="0" applyFont="1" applyAlignment="1">
      <alignment horizontal="left" vertical="center"/>
    </xf>
    <xf numFmtId="0" fontId="83" fillId="10" borderId="10" xfId="0" applyFont="1" applyFill="1" applyBorder="1" applyAlignment="1">
      <alignment horizontal="center" vertical="center"/>
    </xf>
    <xf numFmtId="0" fontId="108" fillId="0" borderId="2" xfId="0" applyFont="1" applyBorder="1" applyAlignment="1">
      <alignment horizontal="center" vertical="center"/>
    </xf>
    <xf numFmtId="0" fontId="109" fillId="0" borderId="2" xfId="0" applyFont="1" applyBorder="1" applyAlignment="1">
      <alignment horizontal="center" vertical="center"/>
    </xf>
    <xf numFmtId="0" fontId="145" fillId="5" borderId="19" xfId="0" applyFont="1" applyFill="1" applyBorder="1" applyAlignment="1">
      <alignment horizontal="center" vertical="center"/>
    </xf>
    <xf numFmtId="0" fontId="69" fillId="0" borderId="0" xfId="0" applyFont="1" applyAlignment="1">
      <alignment horizontal="left"/>
    </xf>
    <xf numFmtId="0" fontId="65" fillId="2" borderId="0" xfId="0" applyFont="1" applyFill="1"/>
    <xf numFmtId="175" fontId="65" fillId="3" borderId="0" xfId="0" applyNumberFormat="1" applyFont="1" applyFill="1" applyAlignment="1">
      <alignment horizontal="center"/>
    </xf>
    <xf numFmtId="175" fontId="65" fillId="2" borderId="15" xfId="0" applyNumberFormat="1" applyFont="1" applyFill="1" applyBorder="1"/>
    <xf numFmtId="175" fontId="65" fillId="2" borderId="16" xfId="0" applyNumberFormat="1" applyFont="1" applyFill="1" applyBorder="1"/>
    <xf numFmtId="175" fontId="65" fillId="2" borderId="18" xfId="0" applyNumberFormat="1" applyFont="1" applyFill="1" applyBorder="1"/>
    <xf numFmtId="175" fontId="65" fillId="0" borderId="0" xfId="0" applyNumberFormat="1" applyFont="1"/>
    <xf numFmtId="172" fontId="24" fillId="2" borderId="10" xfId="0" applyNumberFormat="1" applyFont="1" applyFill="1" applyBorder="1" applyAlignment="1">
      <alignment horizontal="right" vertical="center" indent="1"/>
    </xf>
    <xf numFmtId="167" fontId="24" fillId="2" borderId="10" xfId="0" applyNumberFormat="1" applyFont="1" applyFill="1" applyBorder="1" applyAlignment="1">
      <alignment horizontal="right" vertical="center" indent="1"/>
    </xf>
    <xf numFmtId="173" fontId="141" fillId="11" borderId="10" xfId="0" applyNumberFormat="1" applyFont="1" applyFill="1" applyBorder="1" applyAlignment="1">
      <alignment horizontal="right" vertical="center" indent="1"/>
    </xf>
    <xf numFmtId="167" fontId="67" fillId="2" borderId="10" xfId="0" applyNumberFormat="1" applyFont="1" applyFill="1" applyBorder="1" applyAlignment="1">
      <alignment horizontal="center" vertical="center"/>
    </xf>
    <xf numFmtId="173" fontId="24" fillId="2" borderId="10" xfId="0" applyNumberFormat="1" applyFont="1" applyFill="1" applyBorder="1" applyAlignment="1">
      <alignment horizontal="right" vertical="center" indent="1"/>
    </xf>
    <xf numFmtId="173" fontId="140" fillId="11" borderId="10" xfId="0" applyNumberFormat="1" applyFont="1" applyFill="1" applyBorder="1" applyAlignment="1">
      <alignment horizontal="right" vertical="center" indent="1"/>
    </xf>
    <xf numFmtId="1" fontId="24" fillId="2" borderId="10" xfId="0" applyNumberFormat="1" applyFont="1" applyFill="1" applyBorder="1" applyAlignment="1">
      <alignment horizontal="right" vertical="center" indent="1"/>
    </xf>
    <xf numFmtId="0" fontId="21" fillId="8" borderId="22" xfId="1" applyFont="1" applyFill="1" applyBorder="1" applyAlignment="1">
      <alignment horizontal="center" vertical="center"/>
    </xf>
    <xf numFmtId="0" fontId="41" fillId="8" borderId="22" xfId="1" applyFont="1" applyFill="1" applyBorder="1" applyAlignment="1">
      <alignment horizontal="center" vertical="center"/>
    </xf>
    <xf numFmtId="0" fontId="41" fillId="8" borderId="22" xfId="1" applyFont="1" applyFill="1" applyBorder="1" applyAlignment="1">
      <alignment horizontal="center" vertical="center" wrapText="1"/>
    </xf>
    <xf numFmtId="0" fontId="140" fillId="11" borderId="22" xfId="0" applyFont="1" applyFill="1" applyBorder="1" applyAlignment="1">
      <alignment horizontal="right" vertical="center" wrapText="1"/>
    </xf>
    <xf numFmtId="0" fontId="24" fillId="0" borderId="22" xfId="0" applyFont="1" applyBorder="1" applyAlignment="1">
      <alignment horizontal="center" vertical="center" wrapText="1"/>
    </xf>
    <xf numFmtId="175" fontId="24" fillId="0" borderId="15" xfId="0" applyNumberFormat="1" applyFont="1" applyBorder="1" applyAlignment="1">
      <alignment horizontal="center" vertical="center" wrapText="1"/>
    </xf>
    <xf numFmtId="175" fontId="66" fillId="2" borderId="33" xfId="0" applyNumberFormat="1" applyFont="1" applyFill="1" applyBorder="1" applyAlignment="1">
      <alignment horizontal="center" vertical="center"/>
    </xf>
    <xf numFmtId="174" fontId="66" fillId="2" borderId="33" xfId="0" applyNumberFormat="1" applyFont="1" applyFill="1" applyBorder="1" applyAlignment="1">
      <alignment horizontal="center" vertical="center"/>
    </xf>
    <xf numFmtId="176" fontId="24" fillId="2" borderId="10" xfId="0" applyNumberFormat="1" applyFont="1" applyFill="1" applyBorder="1" applyAlignment="1">
      <alignment horizontal="right" vertical="center" indent="1"/>
    </xf>
    <xf numFmtId="177" fontId="69" fillId="2" borderId="0" xfId="0" applyNumberFormat="1" applyFont="1" applyFill="1"/>
    <xf numFmtId="177" fontId="91" fillId="0" borderId="22" xfId="0" applyNumberFormat="1" applyFont="1" applyBorder="1" applyAlignment="1">
      <alignment horizontal="center" vertical="center" wrapText="1"/>
    </xf>
    <xf numFmtId="177" fontId="69" fillId="10" borderId="8" xfId="0" applyNumberFormat="1" applyFont="1" applyFill="1" applyBorder="1"/>
    <xf numFmtId="177" fontId="81" fillId="2" borderId="0" xfId="2" applyNumberFormat="1" applyFont="1" applyFill="1" applyAlignment="1">
      <alignment horizontal="left" vertical="center" indent="2"/>
    </xf>
    <xf numFmtId="177" fontId="69" fillId="0" borderId="0" xfId="0" applyNumberFormat="1" applyFont="1"/>
    <xf numFmtId="177" fontId="82" fillId="5" borderId="8" xfId="1" applyNumberFormat="1" applyFont="1" applyFill="1" applyBorder="1" applyAlignment="1">
      <alignment horizontal="center" vertical="center"/>
    </xf>
    <xf numFmtId="177" fontId="82" fillId="5" borderId="8" xfId="1" applyNumberFormat="1" applyFont="1" applyFill="1" applyBorder="1" applyAlignment="1">
      <alignment vertical="center"/>
    </xf>
    <xf numFmtId="0" fontId="28" fillId="8" borderId="37" xfId="1" applyFont="1" applyFill="1" applyBorder="1" applyAlignment="1">
      <alignment horizontal="left" vertical="center" indent="1"/>
    </xf>
    <xf numFmtId="177" fontId="69" fillId="0" borderId="4" xfId="0" applyNumberFormat="1" applyFont="1" applyBorder="1"/>
    <xf numFmtId="177" fontId="69" fillId="10" borderId="4" xfId="0" applyNumberFormat="1" applyFont="1" applyFill="1" applyBorder="1"/>
    <xf numFmtId="177" fontId="12" fillId="2" borderId="4" xfId="1" applyNumberFormat="1" applyFont="1" applyFill="1" applyBorder="1" applyAlignment="1">
      <alignment horizontal="left" vertical="center"/>
    </xf>
    <xf numFmtId="177" fontId="12" fillId="2" borderId="0" xfId="1" applyNumberFormat="1" applyFont="1" applyFill="1" applyAlignment="1">
      <alignment horizontal="left"/>
    </xf>
    <xf numFmtId="177" fontId="79" fillId="2" borderId="9" xfId="0" applyNumberFormat="1" applyFont="1" applyFill="1" applyBorder="1" applyAlignment="1">
      <alignment horizontal="right" vertical="center" indent="1"/>
    </xf>
    <xf numFmtId="177" fontId="82" fillId="11" borderId="8" xfId="1" applyNumberFormat="1" applyFont="1" applyFill="1" applyBorder="1" applyAlignment="1">
      <alignment horizontal="left" vertical="center" indent="6"/>
    </xf>
    <xf numFmtId="177" fontId="72" fillId="2" borderId="0" xfId="0" applyNumberFormat="1" applyFont="1" applyFill="1" applyAlignment="1">
      <alignment vertical="center"/>
    </xf>
    <xf numFmtId="177" fontId="73" fillId="10" borderId="2" xfId="0" applyNumberFormat="1" applyFont="1" applyFill="1" applyBorder="1" applyAlignment="1">
      <alignment horizontal="center" vertical="center"/>
    </xf>
    <xf numFmtId="177" fontId="81" fillId="2" borderId="4" xfId="2" applyNumberFormat="1" applyFont="1" applyFill="1" applyBorder="1" applyAlignment="1">
      <alignment horizontal="left" vertical="center" indent="2"/>
    </xf>
    <xf numFmtId="177" fontId="117" fillId="11" borderId="8" xfId="1" applyNumberFormat="1" applyFont="1" applyFill="1" applyBorder="1" applyAlignment="1">
      <alignment vertical="center" wrapText="1"/>
    </xf>
    <xf numFmtId="177" fontId="138" fillId="5" borderId="3" xfId="0" applyNumberFormat="1" applyFont="1" applyFill="1" applyBorder="1" applyAlignment="1">
      <alignment horizontal="center" vertical="center" wrapText="1"/>
    </xf>
    <xf numFmtId="177" fontId="90" fillId="2" borderId="0" xfId="0" applyNumberFormat="1" applyFont="1" applyFill="1"/>
    <xf numFmtId="177" fontId="72" fillId="2" borderId="0" xfId="0" applyNumberFormat="1" applyFont="1" applyFill="1"/>
    <xf numFmtId="177" fontId="73" fillId="2" borderId="2" xfId="0" applyNumberFormat="1" applyFont="1" applyFill="1" applyBorder="1" applyAlignment="1">
      <alignment horizontal="center" vertical="center"/>
    </xf>
    <xf numFmtId="177" fontId="96" fillId="2" borderId="0" xfId="0" applyNumberFormat="1" applyFont="1" applyFill="1" applyAlignment="1">
      <alignment horizontal="center" vertical="center"/>
    </xf>
    <xf numFmtId="177" fontId="138" fillId="11" borderId="22" xfId="0" applyNumberFormat="1" applyFont="1" applyFill="1" applyBorder="1" applyAlignment="1">
      <alignment horizontal="center" vertical="center" wrapText="1"/>
    </xf>
    <xf numFmtId="177" fontId="79" fillId="2" borderId="0" xfId="1" applyNumberFormat="1" applyFont="1" applyFill="1" applyAlignment="1">
      <alignment horizontal="left" vertical="center"/>
    </xf>
    <xf numFmtId="177" fontId="87" fillId="2" borderId="0" xfId="1" applyNumberFormat="1" applyFont="1" applyFill="1" applyAlignment="1">
      <alignment horizontal="left" vertical="center"/>
    </xf>
    <xf numFmtId="177" fontId="79" fillId="2" borderId="27" xfId="0" applyNumberFormat="1" applyFont="1" applyFill="1" applyBorder="1" applyAlignment="1">
      <alignment horizontal="right" vertical="center" indent="1"/>
    </xf>
    <xf numFmtId="177" fontId="142" fillId="11" borderId="26" xfId="0" applyNumberFormat="1" applyFont="1" applyFill="1" applyBorder="1" applyAlignment="1">
      <alignment horizontal="right" vertical="center" indent="1"/>
    </xf>
    <xf numFmtId="177" fontId="79" fillId="2" borderId="12" xfId="0" applyNumberFormat="1" applyFont="1" applyFill="1" applyBorder="1" applyAlignment="1">
      <alignment horizontal="right" vertical="center" indent="1"/>
    </xf>
    <xf numFmtId="177" fontId="142" fillId="11" borderId="14" xfId="0" applyNumberFormat="1" applyFont="1" applyFill="1" applyBorder="1" applyAlignment="1">
      <alignment horizontal="right" vertical="center" indent="1"/>
    </xf>
    <xf numFmtId="177" fontId="12" fillId="2" borderId="0" xfId="1" applyNumberFormat="1" applyFont="1" applyFill="1" applyAlignment="1">
      <alignment horizontal="left" vertical="center" indent="1"/>
    </xf>
    <xf numFmtId="177" fontId="142" fillId="11" borderId="1" xfId="0" applyNumberFormat="1" applyFont="1" applyFill="1" applyBorder="1" applyAlignment="1">
      <alignment horizontal="right" vertical="center" indent="1"/>
    </xf>
    <xf numFmtId="177" fontId="12" fillId="2" borderId="7" xfId="1" applyNumberFormat="1" applyFont="1" applyFill="1" applyBorder="1" applyAlignment="1">
      <alignment horizontal="left" vertical="center" indent="1"/>
    </xf>
    <xf numFmtId="0" fontId="82" fillId="11" borderId="20" xfId="1" applyFont="1" applyFill="1" applyBorder="1" applyAlignment="1">
      <alignment horizontal="left" vertical="center" indent="6"/>
    </xf>
    <xf numFmtId="173" fontId="135" fillId="10" borderId="35" xfId="0" applyNumberFormat="1" applyFont="1" applyFill="1" applyBorder="1" applyAlignment="1">
      <alignment horizontal="right" vertical="center" indent="1"/>
    </xf>
    <xf numFmtId="173" fontId="135" fillId="10" borderId="36" xfId="0" applyNumberFormat="1" applyFont="1" applyFill="1" applyBorder="1" applyAlignment="1">
      <alignment horizontal="right" vertical="center" indent="1"/>
    </xf>
    <xf numFmtId="173" fontId="135" fillId="10" borderId="17" xfId="0" applyNumberFormat="1" applyFont="1" applyFill="1" applyBorder="1" applyAlignment="1">
      <alignment horizontal="right" vertical="center" indent="1"/>
    </xf>
    <xf numFmtId="0" fontId="85" fillId="2" borderId="10" xfId="0" applyFont="1" applyFill="1" applyBorder="1" applyAlignment="1">
      <alignment horizontal="center" vertical="center"/>
    </xf>
    <xf numFmtId="0" fontId="85" fillId="2" borderId="24" xfId="0" applyFont="1" applyFill="1" applyBorder="1" applyAlignment="1">
      <alignment horizontal="center" vertical="center"/>
    </xf>
    <xf numFmtId="0" fontId="83" fillId="10" borderId="24" xfId="0" applyFont="1" applyFill="1" applyBorder="1" applyAlignment="1">
      <alignment horizontal="center" vertical="center"/>
    </xf>
    <xf numFmtId="173" fontId="134" fillId="15" borderId="38" xfId="0" applyNumberFormat="1" applyFont="1" applyFill="1" applyBorder="1" applyAlignment="1">
      <alignment horizontal="center" vertical="center"/>
    </xf>
    <xf numFmtId="173" fontId="134" fillId="15" borderId="33" xfId="0" applyNumberFormat="1" applyFont="1" applyFill="1" applyBorder="1" applyAlignment="1">
      <alignment horizontal="center" vertical="center"/>
    </xf>
    <xf numFmtId="0" fontId="103" fillId="9" borderId="28" xfId="1" applyFont="1" applyFill="1" applyBorder="1" applyAlignment="1">
      <alignment horizontal="left" vertical="center" indent="1"/>
    </xf>
    <xf numFmtId="0" fontId="103" fillId="9" borderId="13" xfId="1" applyFont="1" applyFill="1" applyBorder="1" applyAlignment="1">
      <alignment horizontal="left" vertical="center" indent="1"/>
    </xf>
    <xf numFmtId="0" fontId="85" fillId="2" borderId="13" xfId="0" applyFont="1" applyFill="1" applyBorder="1" applyAlignment="1">
      <alignment horizontal="center" vertical="center"/>
    </xf>
    <xf numFmtId="0" fontId="83" fillId="10" borderId="13" xfId="0" applyFont="1" applyFill="1" applyBorder="1" applyAlignment="1">
      <alignment horizontal="center" vertical="center"/>
    </xf>
    <xf numFmtId="173" fontId="134" fillId="15" borderId="34" xfId="0" applyNumberFormat="1" applyFont="1" applyFill="1" applyBorder="1" applyAlignment="1">
      <alignment horizontal="center" vertical="center"/>
    </xf>
    <xf numFmtId="0" fontId="151" fillId="9" borderId="10" xfId="1" applyFont="1" applyFill="1" applyBorder="1" applyAlignment="1">
      <alignment horizontal="left" vertical="center" indent="1"/>
    </xf>
    <xf numFmtId="0" fontId="73" fillId="9" borderId="7" xfId="1" applyFont="1" applyFill="1" applyBorder="1" applyAlignment="1">
      <alignment horizontal="left" vertical="center" indent="1"/>
    </xf>
    <xf numFmtId="177" fontId="90" fillId="0" borderId="0" xfId="0" applyNumberFormat="1" applyFont="1"/>
    <xf numFmtId="9" fontId="146" fillId="11" borderId="2" xfId="11" applyFont="1" applyFill="1" applyBorder="1" applyAlignment="1">
      <alignment horizontal="right" vertical="center" indent="1"/>
    </xf>
    <xf numFmtId="0" fontId="117" fillId="5" borderId="8" xfId="1" applyFont="1" applyFill="1" applyBorder="1" applyAlignment="1">
      <alignment horizontal="left" vertical="center" wrapText="1"/>
    </xf>
    <xf numFmtId="173" fontId="135" fillId="10" borderId="39" xfId="0" applyNumberFormat="1" applyFont="1" applyFill="1" applyBorder="1" applyAlignment="1">
      <alignment horizontal="right" vertical="center" indent="1"/>
    </xf>
    <xf numFmtId="172" fontId="82" fillId="2" borderId="0" xfId="1" applyNumberFormat="1" applyFont="1" applyFill="1" applyAlignment="1">
      <alignment vertical="center"/>
    </xf>
    <xf numFmtId="0" fontId="117" fillId="5" borderId="8" xfId="1" applyFont="1" applyFill="1" applyBorder="1" applyAlignment="1">
      <alignment vertical="center" wrapText="1"/>
    </xf>
    <xf numFmtId="0" fontId="82" fillId="11" borderId="8" xfId="1" applyFont="1" applyFill="1" applyBorder="1" applyAlignment="1">
      <alignment vertical="center"/>
    </xf>
    <xf numFmtId="0" fontId="117" fillId="11" borderId="8" xfId="1" applyFont="1" applyFill="1" applyBorder="1" applyAlignment="1">
      <alignment vertical="center" wrapText="1"/>
    </xf>
    <xf numFmtId="0" fontId="103" fillId="9" borderId="29" xfId="1" applyFont="1" applyFill="1" applyBorder="1" applyAlignment="1">
      <alignment horizontal="left" vertical="center" indent="1"/>
    </xf>
    <xf numFmtId="0" fontId="103" fillId="9" borderId="24" xfId="1" applyFont="1" applyFill="1" applyBorder="1" applyAlignment="1">
      <alignment horizontal="left" vertical="center" indent="1"/>
    </xf>
    <xf numFmtId="0" fontId="73" fillId="9" borderId="40" xfId="1" applyFont="1" applyFill="1" applyBorder="1" applyAlignment="1">
      <alignment horizontal="left" vertical="center" indent="1"/>
    </xf>
    <xf numFmtId="0" fontId="73" fillId="9" borderId="41" xfId="1" applyFont="1" applyFill="1" applyBorder="1" applyAlignment="1">
      <alignment horizontal="left" vertical="center" indent="1"/>
    </xf>
    <xf numFmtId="0" fontId="85" fillId="2" borderId="42" xfId="0" applyFont="1" applyFill="1" applyBorder="1" applyAlignment="1">
      <alignment horizontal="center" vertical="center"/>
    </xf>
    <xf numFmtId="0" fontId="73" fillId="9" borderId="43" xfId="1" applyFont="1" applyFill="1" applyBorder="1" applyAlignment="1">
      <alignment horizontal="left" vertical="center" indent="1"/>
    </xf>
    <xf numFmtId="0" fontId="73" fillId="9" borderId="44" xfId="1" applyFont="1" applyFill="1" applyBorder="1" applyAlignment="1">
      <alignment horizontal="left" vertical="center" indent="1"/>
    </xf>
    <xf numFmtId="0" fontId="85" fillId="2" borderId="45" xfId="0" applyFont="1" applyFill="1" applyBorder="1" applyAlignment="1">
      <alignment horizontal="center" vertical="center"/>
    </xf>
    <xf numFmtId="0" fontId="88" fillId="9" borderId="44" xfId="1" applyFont="1" applyFill="1" applyBorder="1" applyAlignment="1">
      <alignment horizontal="center" vertical="center"/>
    </xf>
    <xf numFmtId="0" fontId="83" fillId="10" borderId="45" xfId="0" applyFont="1" applyFill="1" applyBorder="1" applyAlignment="1">
      <alignment horizontal="center" vertical="center"/>
    </xf>
    <xf numFmtId="173" fontId="134" fillId="15" borderId="47" xfId="0" applyNumberFormat="1" applyFont="1" applyFill="1" applyBorder="1" applyAlignment="1">
      <alignment horizontal="center" vertical="center"/>
    </xf>
    <xf numFmtId="0" fontId="151" fillId="9" borderId="29" xfId="1" applyFont="1" applyFill="1" applyBorder="1" applyAlignment="1">
      <alignment horizontal="left" vertical="center" indent="1"/>
    </xf>
    <xf numFmtId="0" fontId="151" fillId="9" borderId="24" xfId="1" applyFont="1" applyFill="1" applyBorder="1" applyAlignment="1">
      <alignment horizontal="left" vertical="center" indent="1"/>
    </xf>
    <xf numFmtId="0" fontId="151" fillId="9" borderId="11" xfId="1" applyFont="1" applyFill="1" applyBorder="1" applyAlignment="1">
      <alignment horizontal="left" vertical="center" indent="1"/>
    </xf>
    <xf numFmtId="0" fontId="151" fillId="9" borderId="28" xfId="1" applyFont="1" applyFill="1" applyBorder="1" applyAlignment="1">
      <alignment horizontal="left" vertical="center" indent="1"/>
    </xf>
    <xf numFmtId="0" fontId="151" fillId="9" borderId="13" xfId="1" applyFont="1" applyFill="1" applyBorder="1" applyAlignment="1">
      <alignment horizontal="left" vertical="center" indent="1"/>
    </xf>
    <xf numFmtId="173" fontId="83" fillId="15" borderId="36" xfId="0" applyNumberFormat="1" applyFont="1" applyFill="1" applyBorder="1" applyAlignment="1">
      <alignment horizontal="center" vertical="center"/>
    </xf>
    <xf numFmtId="0" fontId="154" fillId="5" borderId="5" xfId="131" applyFont="1" applyFill="1" applyBorder="1" applyAlignment="1">
      <alignment horizontal="left" vertical="center"/>
    </xf>
    <xf numFmtId="177" fontId="138" fillId="5" borderId="22" xfId="0" applyNumberFormat="1" applyFont="1" applyFill="1" applyBorder="1" applyAlignment="1">
      <alignment horizontal="center" vertical="center" wrapText="1"/>
    </xf>
    <xf numFmtId="0" fontId="156" fillId="2" borderId="0" xfId="0" applyFont="1" applyFill="1" applyAlignment="1">
      <alignment wrapText="1"/>
    </xf>
    <xf numFmtId="0" fontId="102" fillId="11" borderId="8" xfId="1" applyFont="1" applyFill="1" applyBorder="1" applyAlignment="1">
      <alignment vertical="center" wrapText="1"/>
    </xf>
    <xf numFmtId="0" fontId="69" fillId="0" borderId="0" xfId="169" applyFont="1"/>
    <xf numFmtId="0" fontId="69" fillId="2" borderId="0" xfId="167" applyFont="1" applyFill="1"/>
    <xf numFmtId="0" fontId="37" fillId="0" borderId="0" xfId="169" applyFont="1" applyAlignment="1">
      <alignment vertical="center"/>
    </xf>
    <xf numFmtId="0" fontId="37" fillId="0" borderId="0" xfId="169" applyFont="1" applyAlignment="1">
      <alignment vertical="center" wrapText="1"/>
    </xf>
    <xf numFmtId="0" fontId="23" fillId="0" borderId="0" xfId="167"/>
    <xf numFmtId="0" fontId="59" fillId="0" borderId="0" xfId="169" applyFont="1"/>
    <xf numFmtId="0" fontId="116" fillId="0" borderId="0" xfId="167" applyFont="1"/>
    <xf numFmtId="0" fontId="6" fillId="2" borderId="7" xfId="169" applyFill="1" applyBorder="1"/>
    <xf numFmtId="0" fontId="95" fillId="0" borderId="2" xfId="168" applyFont="1" applyBorder="1" applyAlignment="1">
      <alignment horizontal="center" vertical="center" wrapText="1"/>
    </xf>
    <xf numFmtId="0" fontId="89" fillId="0" borderId="2" xfId="168" applyFont="1" applyBorder="1" applyAlignment="1">
      <alignment horizontal="center" vertical="center" wrapText="1"/>
    </xf>
    <xf numFmtId="0" fontId="30" fillId="0" borderId="0" xfId="169" applyFont="1" applyAlignment="1">
      <alignment vertical="center" wrapText="1"/>
    </xf>
    <xf numFmtId="0" fontId="106" fillId="0" borderId="0" xfId="168" applyFont="1" applyAlignment="1">
      <alignment vertical="center"/>
    </xf>
    <xf numFmtId="173" fontId="115" fillId="0" borderId="0" xfId="168" applyNumberFormat="1" applyFont="1" applyAlignment="1">
      <alignment vertical="center"/>
    </xf>
    <xf numFmtId="0" fontId="89" fillId="0" borderId="55" xfId="168" applyFont="1" applyBorder="1" applyAlignment="1">
      <alignment horizontal="center" vertical="center" wrapText="1"/>
    </xf>
    <xf numFmtId="0" fontId="30" fillId="0" borderId="67" xfId="169" applyFont="1" applyBorder="1" applyAlignment="1">
      <alignment horizontal="center" vertical="center" wrapText="1"/>
    </xf>
    <xf numFmtId="0" fontId="37" fillId="0" borderId="72" xfId="169" applyFont="1" applyBorder="1" applyAlignment="1">
      <alignment horizontal="center" vertical="center" wrapText="1"/>
    </xf>
    <xf numFmtId="0" fontId="89" fillId="0" borderId="55" xfId="169" applyFont="1" applyBorder="1" applyAlignment="1">
      <alignment horizontal="center" vertical="center" wrapText="1"/>
    </xf>
    <xf numFmtId="172" fontId="115" fillId="0" borderId="55" xfId="169" applyNumberFormat="1" applyFont="1" applyBorder="1" applyAlignment="1">
      <alignment horizontal="center" vertical="center"/>
    </xf>
    <xf numFmtId="0" fontId="106" fillId="0" borderId="75" xfId="169" applyFont="1" applyBorder="1" applyAlignment="1">
      <alignment horizontal="center" vertical="center" wrapText="1"/>
    </xf>
    <xf numFmtId="172" fontId="115" fillId="0" borderId="75" xfId="169" applyNumberFormat="1" applyFont="1" applyBorder="1" applyAlignment="1">
      <alignment horizontal="center" vertical="center"/>
    </xf>
    <xf numFmtId="172" fontId="115" fillId="0" borderId="76" xfId="169" applyNumberFormat="1" applyFont="1" applyBorder="1" applyAlignment="1">
      <alignment horizontal="center" vertical="center"/>
    </xf>
    <xf numFmtId="0" fontId="73" fillId="0" borderId="2" xfId="0" applyFont="1" applyBorder="1" applyAlignment="1">
      <alignment horizontal="center" vertical="center"/>
    </xf>
    <xf numFmtId="0" fontId="73" fillId="0" borderId="55" xfId="0" applyFont="1" applyBorder="1" applyAlignment="1">
      <alignment horizontal="center" vertical="center"/>
    </xf>
    <xf numFmtId="0" fontId="73" fillId="0" borderId="75" xfId="0" applyFont="1" applyBorder="1" applyAlignment="1">
      <alignment horizontal="center" vertical="center"/>
    </xf>
    <xf numFmtId="0" fontId="73" fillId="0" borderId="76" xfId="0" applyFont="1" applyBorder="1" applyAlignment="1">
      <alignment horizontal="center" vertical="center"/>
    </xf>
    <xf numFmtId="0" fontId="73" fillId="0" borderId="78" xfId="0" applyFont="1" applyBorder="1" applyAlignment="1">
      <alignment horizontal="left" vertical="center"/>
    </xf>
    <xf numFmtId="0" fontId="73" fillId="0" borderId="67" xfId="0" applyFont="1" applyBorder="1" applyAlignment="1">
      <alignment horizontal="left" vertical="center"/>
    </xf>
    <xf numFmtId="0" fontId="73" fillId="0" borderId="77" xfId="0" applyFont="1" applyBorder="1" applyAlignment="1">
      <alignment horizontal="left" vertical="center"/>
    </xf>
    <xf numFmtId="0" fontId="73" fillId="0" borderId="23" xfId="0" applyFont="1" applyBorder="1" applyAlignment="1">
      <alignment horizontal="center" vertical="center"/>
    </xf>
    <xf numFmtId="0" fontId="73" fillId="0" borderId="23" xfId="0" applyFont="1" applyBorder="1" applyAlignment="1">
      <alignment horizontal="center" vertical="center" wrapText="1"/>
    </xf>
    <xf numFmtId="0" fontId="73" fillId="0" borderId="79" xfId="0" applyFont="1" applyBorder="1" applyAlignment="1">
      <alignment horizontal="center" vertical="center"/>
    </xf>
    <xf numFmtId="0" fontId="73" fillId="0" borderId="2" xfId="0" applyFont="1" applyBorder="1" applyAlignment="1">
      <alignment horizontal="center" vertical="center" wrapText="1"/>
    </xf>
    <xf numFmtId="0" fontId="73" fillId="0" borderId="55" xfId="0" applyFont="1" applyBorder="1" applyAlignment="1">
      <alignment horizontal="center" vertical="center" wrapText="1"/>
    </xf>
    <xf numFmtId="0" fontId="73" fillId="0" borderId="75" xfId="0" applyFont="1" applyBorder="1" applyAlignment="1">
      <alignment horizontal="center" vertical="center" wrapText="1"/>
    </xf>
    <xf numFmtId="0" fontId="73" fillId="0" borderId="76" xfId="0" applyFont="1" applyBorder="1" applyAlignment="1">
      <alignment horizontal="center" vertical="center" wrapText="1"/>
    </xf>
    <xf numFmtId="0" fontId="93" fillId="11" borderId="0" xfId="131" applyFont="1" applyFill="1" applyAlignment="1">
      <alignment vertical="center" wrapText="1"/>
    </xf>
    <xf numFmtId="0" fontId="0" fillId="0" borderId="0" xfId="0" applyAlignment="1">
      <alignment horizontal="left"/>
    </xf>
    <xf numFmtId="0" fontId="114" fillId="0" borderId="0" xfId="0" applyFont="1"/>
    <xf numFmtId="0" fontId="99" fillId="0" borderId="0" xfId="0" applyFont="1"/>
    <xf numFmtId="174" fontId="79" fillId="2" borderId="9" xfId="0" applyNumberFormat="1" applyFont="1" applyFill="1" applyBorder="1" applyAlignment="1">
      <alignment horizontal="center" vertical="center"/>
    </xf>
    <xf numFmtId="174" fontId="79" fillId="2" borderId="9" xfId="0" applyNumberFormat="1" applyFont="1" applyFill="1" applyBorder="1" applyAlignment="1">
      <alignment horizontal="right" vertical="center" indent="1"/>
    </xf>
    <xf numFmtId="174" fontId="142" fillId="5" borderId="1" xfId="0" applyNumberFormat="1" applyFont="1" applyFill="1" applyBorder="1" applyAlignment="1">
      <alignment horizontal="right" vertical="center" indent="1"/>
    </xf>
    <xf numFmtId="174" fontId="137" fillId="5" borderId="9" xfId="0" applyNumberFormat="1" applyFont="1" applyFill="1" applyBorder="1" applyAlignment="1">
      <alignment horizontal="right" vertical="center"/>
    </xf>
    <xf numFmtId="172" fontId="79" fillId="2" borderId="9" xfId="0" applyNumberFormat="1" applyFont="1" applyFill="1" applyBorder="1" applyAlignment="1">
      <alignment horizontal="right" vertical="center" indent="1"/>
    </xf>
    <xf numFmtId="172" fontId="79" fillId="2" borderId="9" xfId="0" applyNumberFormat="1" applyFont="1" applyFill="1" applyBorder="1" applyAlignment="1">
      <alignment horizontal="center" vertical="center"/>
    </xf>
    <xf numFmtId="172" fontId="137" fillId="5" borderId="9" xfId="0" applyNumberFormat="1" applyFont="1" applyFill="1" applyBorder="1" applyAlignment="1">
      <alignment horizontal="right" vertical="center"/>
    </xf>
    <xf numFmtId="174" fontId="142" fillId="5" borderId="1" xfId="0" applyNumberFormat="1" applyFont="1" applyFill="1" applyBorder="1" applyAlignment="1">
      <alignment horizontal="right" vertical="center"/>
    </xf>
    <xf numFmtId="174" fontId="12" fillId="2" borderId="0" xfId="1" applyNumberFormat="1" applyFont="1" applyFill="1" applyAlignment="1">
      <alignment horizontal="left"/>
    </xf>
    <xf numFmtId="174" fontId="79" fillId="2" borderId="27" xfId="0" applyNumberFormat="1" applyFont="1" applyFill="1" applyBorder="1" applyAlignment="1">
      <alignment horizontal="right" vertical="center" indent="1"/>
    </xf>
    <xf numFmtId="174" fontId="142" fillId="11" borderId="26" xfId="0" applyNumberFormat="1" applyFont="1" applyFill="1" applyBorder="1" applyAlignment="1">
      <alignment horizontal="right" vertical="center" indent="1"/>
    </xf>
    <xf numFmtId="174" fontId="79" fillId="2" borderId="12" xfId="0" applyNumberFormat="1" applyFont="1" applyFill="1" applyBorder="1" applyAlignment="1">
      <alignment horizontal="right" vertical="center" indent="1"/>
    </xf>
    <xf numFmtId="174" fontId="142" fillId="11" borderId="14" xfId="0" applyNumberFormat="1" applyFont="1" applyFill="1" applyBorder="1" applyAlignment="1">
      <alignment horizontal="right" vertical="center" indent="1"/>
    </xf>
    <xf numFmtId="174" fontId="87" fillId="2" borderId="0" xfId="1" applyNumberFormat="1" applyFont="1" applyFill="1" applyAlignment="1">
      <alignment horizontal="left" vertical="center"/>
    </xf>
    <xf numFmtId="174" fontId="142" fillId="11" borderId="1" xfId="0" applyNumberFormat="1" applyFont="1" applyFill="1" applyBorder="1" applyAlignment="1">
      <alignment horizontal="right" vertical="center" indent="1"/>
    </xf>
    <xf numFmtId="174" fontId="12" fillId="2" borderId="0" xfId="1" applyNumberFormat="1" applyFont="1" applyFill="1" applyAlignment="1">
      <alignment horizontal="left" vertical="center" indent="1"/>
    </xf>
    <xf numFmtId="174" fontId="79" fillId="2" borderId="32" xfId="0" applyNumberFormat="1" applyFont="1" applyFill="1" applyBorder="1" applyAlignment="1">
      <alignment horizontal="right" vertical="center" indent="1"/>
    </xf>
    <xf numFmtId="174" fontId="142" fillId="11" borderId="31" xfId="0" applyNumberFormat="1" applyFont="1" applyFill="1" applyBorder="1" applyAlignment="1">
      <alignment horizontal="right" vertical="center" indent="1"/>
    </xf>
    <xf numFmtId="174" fontId="79" fillId="2" borderId="24" xfId="0" applyNumberFormat="1" applyFont="1" applyFill="1" applyBorder="1" applyAlignment="1">
      <alignment horizontal="right" vertical="center" indent="1"/>
    </xf>
    <xf numFmtId="174" fontId="142" fillId="11" borderId="24" xfId="0" applyNumberFormat="1" applyFont="1" applyFill="1" applyBorder="1" applyAlignment="1">
      <alignment horizontal="right" vertical="center" indent="1"/>
    </xf>
    <xf numFmtId="174" fontId="79" fillId="2" borderId="13" xfId="0" applyNumberFormat="1" applyFont="1" applyFill="1" applyBorder="1" applyAlignment="1">
      <alignment horizontal="right" vertical="center" indent="1"/>
    </xf>
    <xf numFmtId="174" fontId="142" fillId="11" borderId="13" xfId="0" applyNumberFormat="1" applyFont="1" applyFill="1" applyBorder="1" applyAlignment="1">
      <alignment horizontal="right" vertical="center" indent="1"/>
    </xf>
    <xf numFmtId="174" fontId="79" fillId="2" borderId="10" xfId="0" applyNumberFormat="1" applyFont="1" applyFill="1" applyBorder="1" applyAlignment="1">
      <alignment horizontal="right" vertical="center" indent="1"/>
    </xf>
    <xf numFmtId="174" fontId="142" fillId="11" borderId="10" xfId="0" applyNumberFormat="1" applyFont="1" applyFill="1" applyBorder="1" applyAlignment="1">
      <alignment horizontal="right" vertical="center" indent="1"/>
    </xf>
    <xf numFmtId="174" fontId="79" fillId="2" borderId="46" xfId="0" applyNumberFormat="1" applyFont="1" applyFill="1" applyBorder="1" applyAlignment="1">
      <alignment horizontal="right" vertical="center" indent="1"/>
    </xf>
    <xf numFmtId="174" fontId="142" fillId="11" borderId="45" xfId="0" applyNumberFormat="1" applyFont="1" applyFill="1" applyBorder="1" applyAlignment="1">
      <alignment horizontal="right" vertical="center" indent="1"/>
    </xf>
    <xf numFmtId="0" fontId="110" fillId="2" borderId="0" xfId="0" applyFont="1" applyFill="1" applyBorder="1" applyAlignment="1">
      <alignment vertical="center"/>
    </xf>
    <xf numFmtId="0" fontId="81" fillId="2" borderId="0" xfId="0" applyFont="1" applyFill="1" applyBorder="1" applyAlignment="1">
      <alignment vertical="center"/>
    </xf>
    <xf numFmtId="0" fontId="93" fillId="11" borderId="0" xfId="131" applyFont="1" applyFill="1" applyAlignment="1">
      <alignment horizontal="left" vertical="center" wrapText="1"/>
    </xf>
    <xf numFmtId="0" fontId="69" fillId="0" borderId="0" xfId="0" applyFont="1" applyAlignment="1">
      <alignment horizontal="left" vertical="center"/>
    </xf>
    <xf numFmtId="0" fontId="99" fillId="11" borderId="0" xfId="131" applyFont="1" applyFill="1" applyAlignment="1">
      <alignment horizontal="left" vertical="center" wrapText="1"/>
    </xf>
    <xf numFmtId="0" fontId="4" fillId="0" borderId="0" xfId="0" applyFont="1" applyAlignment="1">
      <alignment horizontal="right" vertical="center" wrapText="1"/>
    </xf>
    <xf numFmtId="0" fontId="0" fillId="0" borderId="0" xfId="0" applyAlignment="1">
      <alignment horizontal="right" wrapText="1"/>
    </xf>
    <xf numFmtId="14" fontId="136" fillId="11" borderId="0" xfId="0" applyNumberFormat="1" applyFont="1" applyFill="1" applyAlignment="1">
      <alignment horizontal="right" vertical="center"/>
    </xf>
    <xf numFmtId="0" fontId="136" fillId="11" borderId="0" xfId="0" applyFont="1" applyFill="1" applyAlignment="1">
      <alignment horizontal="right" vertical="center"/>
    </xf>
    <xf numFmtId="0" fontId="68" fillId="0" borderId="0" xfId="0" applyFont="1" applyAlignment="1">
      <alignment horizontal="right"/>
    </xf>
    <xf numFmtId="0" fontId="93" fillId="11" borderId="0" xfId="0" applyFont="1" applyFill="1" applyAlignment="1">
      <alignment horizontal="left" vertical="center" wrapText="1"/>
    </xf>
    <xf numFmtId="0" fontId="69" fillId="0" borderId="0" xfId="0" applyFont="1" applyAlignment="1">
      <alignment horizontal="left" vertical="center" wrapText="1"/>
    </xf>
    <xf numFmtId="0" fontId="69" fillId="0" borderId="0" xfId="0" applyFont="1" applyAlignment="1">
      <alignment horizontal="right" vertical="center"/>
    </xf>
    <xf numFmtId="0" fontId="129" fillId="11" borderId="0" xfId="131" applyFont="1" applyFill="1" applyAlignment="1">
      <alignment horizontal="left" vertical="center" wrapText="1"/>
    </xf>
    <xf numFmtId="0" fontId="117" fillId="5" borderId="8" xfId="1" applyFont="1" applyFill="1" applyBorder="1" applyAlignment="1">
      <alignment horizontal="left" vertical="center" wrapText="1"/>
    </xf>
    <xf numFmtId="0" fontId="69" fillId="0" borderId="2" xfId="0" applyFont="1" applyBorder="1" applyAlignment="1">
      <alignment horizontal="center"/>
    </xf>
    <xf numFmtId="0" fontId="19" fillId="9" borderId="19" xfId="0" applyFont="1" applyFill="1" applyBorder="1" applyAlignment="1">
      <alignment horizontal="left" vertical="center"/>
    </xf>
    <xf numFmtId="0" fontId="19" fillId="9" borderId="8" xfId="0" applyFont="1" applyFill="1" applyBorder="1" applyAlignment="1">
      <alignment horizontal="left" vertical="center"/>
    </xf>
    <xf numFmtId="0" fontId="19" fillId="9" borderId="20" xfId="0" applyFont="1" applyFill="1" applyBorder="1" applyAlignment="1">
      <alignment horizontal="left" vertical="center"/>
    </xf>
    <xf numFmtId="0" fontId="107" fillId="9" borderId="19" xfId="0" applyFont="1" applyFill="1" applyBorder="1" applyAlignment="1">
      <alignment horizontal="center" vertical="center"/>
    </xf>
    <xf numFmtId="0" fontId="107" fillId="9" borderId="8" xfId="0" applyFont="1" applyFill="1" applyBorder="1" applyAlignment="1">
      <alignment horizontal="center" vertical="center"/>
    </xf>
    <xf numFmtId="0" fontId="107" fillId="9" borderId="20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172" fontId="12" fillId="0" borderId="19" xfId="0" applyNumberFormat="1" applyFont="1" applyBorder="1" applyAlignment="1">
      <alignment horizontal="center" vertical="center"/>
    </xf>
    <xf numFmtId="172" fontId="12" fillId="0" borderId="8" xfId="0" applyNumberFormat="1" applyFont="1" applyBorder="1" applyAlignment="1">
      <alignment horizontal="center" vertical="center"/>
    </xf>
    <xf numFmtId="172" fontId="12" fillId="0" borderId="20" xfId="0" applyNumberFormat="1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17" fillId="11" borderId="8" xfId="1" applyFont="1" applyFill="1" applyBorder="1" applyAlignment="1">
      <alignment horizontal="left" vertical="center" wrapText="1"/>
    </xf>
    <xf numFmtId="0" fontId="144" fillId="5" borderId="3" xfId="0" applyFont="1" applyFill="1" applyBorder="1" applyAlignment="1">
      <alignment horizontal="center" vertical="center"/>
    </xf>
    <xf numFmtId="0" fontId="144" fillId="5" borderId="4" xfId="0" applyFont="1" applyFill="1" applyBorder="1" applyAlignment="1">
      <alignment horizontal="center" vertical="center"/>
    </xf>
    <xf numFmtId="0" fontId="144" fillId="5" borderId="15" xfId="0" applyFont="1" applyFill="1" applyBorder="1" applyAlignment="1">
      <alignment horizontal="center" vertical="center"/>
    </xf>
    <xf numFmtId="0" fontId="12" fillId="9" borderId="2" xfId="0" applyFont="1" applyFill="1" applyBorder="1" applyAlignment="1">
      <alignment horizontal="left" vertical="center"/>
    </xf>
    <xf numFmtId="0" fontId="142" fillId="11" borderId="2" xfId="0" applyFont="1" applyFill="1" applyBorder="1" applyAlignment="1">
      <alignment horizontal="center" vertical="center"/>
    </xf>
    <xf numFmtId="177" fontId="92" fillId="12" borderId="2" xfId="0" applyNumberFormat="1" applyFont="1" applyFill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0" fontId="111" fillId="9" borderId="23" xfId="0" applyFont="1" applyFill="1" applyBorder="1" applyAlignment="1">
      <alignment horizontal="center" vertical="center"/>
    </xf>
    <xf numFmtId="0" fontId="142" fillId="11" borderId="19" xfId="0" applyFont="1" applyFill="1" applyBorder="1" applyAlignment="1">
      <alignment horizontal="center" vertical="center"/>
    </xf>
    <xf numFmtId="0" fontId="142" fillId="11" borderId="20" xfId="0" applyFont="1" applyFill="1" applyBorder="1" applyAlignment="1">
      <alignment horizontal="center" vertical="center"/>
    </xf>
    <xf numFmtId="177" fontId="105" fillId="12" borderId="19" xfId="0" applyNumberFormat="1" applyFont="1" applyFill="1" applyBorder="1" applyAlignment="1">
      <alignment horizontal="center" vertical="center"/>
    </xf>
    <xf numFmtId="177" fontId="105" fillId="12" borderId="8" xfId="0" applyNumberFormat="1" applyFont="1" applyFill="1" applyBorder="1" applyAlignment="1">
      <alignment horizontal="center" vertical="center"/>
    </xf>
    <xf numFmtId="177" fontId="105" fillId="12" borderId="20" xfId="0" applyNumberFormat="1" applyFont="1" applyFill="1" applyBorder="1" applyAlignment="1">
      <alignment horizontal="center" vertical="center"/>
    </xf>
    <xf numFmtId="0" fontId="112" fillId="0" borderId="23" xfId="0" applyFont="1" applyBorder="1" applyAlignment="1">
      <alignment horizontal="center" vertical="center"/>
    </xf>
    <xf numFmtId="0" fontId="12" fillId="9" borderId="19" xfId="0" applyFont="1" applyFill="1" applyBorder="1" applyAlignment="1">
      <alignment horizontal="left" vertical="center" wrapText="1"/>
    </xf>
    <xf numFmtId="0" fontId="12" fillId="9" borderId="8" xfId="0" applyFont="1" applyFill="1" applyBorder="1" applyAlignment="1">
      <alignment horizontal="left" vertical="center"/>
    </xf>
    <xf numFmtId="0" fontId="12" fillId="9" borderId="20" xfId="0" applyFont="1" applyFill="1" applyBorder="1" applyAlignment="1">
      <alignment horizontal="left" vertical="center"/>
    </xf>
    <xf numFmtId="172" fontId="142" fillId="11" borderId="19" xfId="0" applyNumberFormat="1" applyFont="1" applyFill="1" applyBorder="1" applyAlignment="1">
      <alignment horizontal="center" vertical="center"/>
    </xf>
    <xf numFmtId="172" fontId="142" fillId="11" borderId="20" xfId="0" applyNumberFormat="1" applyFont="1" applyFill="1" applyBorder="1" applyAlignment="1">
      <alignment horizontal="center" vertical="center"/>
    </xf>
    <xf numFmtId="174" fontId="105" fillId="12" borderId="19" xfId="0" applyNumberFormat="1" applyFont="1" applyFill="1" applyBorder="1" applyAlignment="1">
      <alignment horizontal="center" vertical="center"/>
    </xf>
    <xf numFmtId="174" fontId="105" fillId="12" borderId="8" xfId="0" applyNumberFormat="1" applyFont="1" applyFill="1" applyBorder="1" applyAlignment="1">
      <alignment horizontal="center" vertical="center"/>
    </xf>
    <xf numFmtId="174" fontId="105" fillId="12" borderId="20" xfId="0" applyNumberFormat="1" applyFont="1" applyFill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174" fontId="142" fillId="11" borderId="2" xfId="0" applyNumberFormat="1" applyFont="1" applyFill="1" applyBorder="1" applyAlignment="1">
      <alignment horizontal="center" vertical="center"/>
    </xf>
    <xf numFmtId="0" fontId="153" fillId="11" borderId="8" xfId="1" applyFont="1" applyFill="1" applyBorder="1" applyAlignment="1">
      <alignment horizontal="left" vertical="center" wrapText="1"/>
    </xf>
    <xf numFmtId="177" fontId="142" fillId="11" borderId="2" xfId="0" applyNumberFormat="1" applyFont="1" applyFill="1" applyBorder="1" applyAlignment="1">
      <alignment horizontal="center" vertical="center"/>
    </xf>
    <xf numFmtId="0" fontId="42" fillId="5" borderId="19" xfId="1" applyFont="1" applyFill="1" applyBorder="1" applyAlignment="1">
      <alignment horizontal="center" vertical="center"/>
    </xf>
    <xf numFmtId="0" fontId="42" fillId="5" borderId="8" xfId="1" applyFont="1" applyFill="1" applyBorder="1" applyAlignment="1">
      <alignment horizontal="center" vertical="center"/>
    </xf>
    <xf numFmtId="0" fontId="42" fillId="5" borderId="20" xfId="1" applyFont="1" applyFill="1" applyBorder="1" applyAlignment="1">
      <alignment horizontal="center" vertical="center"/>
    </xf>
    <xf numFmtId="0" fontId="46" fillId="2" borderId="5" xfId="0" applyFont="1" applyFill="1" applyBorder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16" xfId="0" applyFont="1" applyFill="1" applyBorder="1" applyAlignment="1">
      <alignment horizontal="left" vertical="center"/>
    </xf>
    <xf numFmtId="0" fontId="47" fillId="2" borderId="5" xfId="0" applyFont="1" applyFill="1" applyBorder="1" applyAlignment="1">
      <alignment horizontal="left" vertical="center" wrapText="1"/>
    </xf>
    <xf numFmtId="0" fontId="47" fillId="2" borderId="0" xfId="0" applyFont="1" applyFill="1" applyAlignment="1">
      <alignment horizontal="left" vertical="center" wrapText="1"/>
    </xf>
    <xf numFmtId="0" fontId="47" fillId="2" borderId="16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right" vertical="center"/>
    </xf>
    <xf numFmtId="0" fontId="36" fillId="0" borderId="4" xfId="0" applyFont="1" applyBorder="1" applyAlignment="1">
      <alignment horizontal="right" vertical="center"/>
    </xf>
    <xf numFmtId="0" fontId="36" fillId="0" borderId="15" xfId="0" applyFont="1" applyBorder="1" applyAlignment="1">
      <alignment horizontal="right" vertical="center"/>
    </xf>
    <xf numFmtId="0" fontId="63" fillId="5" borderId="19" xfId="1" applyFont="1" applyFill="1" applyBorder="1" applyAlignment="1">
      <alignment horizontal="center" vertical="center"/>
    </xf>
    <xf numFmtId="0" fontId="63" fillId="5" borderId="8" xfId="1" applyFont="1" applyFill="1" applyBorder="1" applyAlignment="1">
      <alignment horizontal="center" vertical="center"/>
    </xf>
    <xf numFmtId="0" fontId="63" fillId="5" borderId="20" xfId="1" applyFont="1" applyFill="1" applyBorder="1" applyAlignment="1">
      <alignment horizontal="center" vertical="center"/>
    </xf>
    <xf numFmtId="0" fontId="45" fillId="2" borderId="5" xfId="0" applyFont="1" applyFill="1" applyBorder="1" applyAlignment="1">
      <alignment horizontal="left" vertical="center" wrapText="1"/>
    </xf>
    <xf numFmtId="0" fontId="45" fillId="2" borderId="0" xfId="0" applyFont="1" applyFill="1" applyAlignment="1">
      <alignment horizontal="left" vertical="center" wrapText="1"/>
    </xf>
    <xf numFmtId="0" fontId="45" fillId="2" borderId="16" xfId="0" applyFont="1" applyFill="1" applyBorder="1" applyAlignment="1">
      <alignment horizontal="left" vertical="center" wrapText="1"/>
    </xf>
    <xf numFmtId="0" fontId="45" fillId="2" borderId="5" xfId="0" applyFont="1" applyFill="1" applyBorder="1" applyAlignment="1">
      <alignment horizontal="left" vertical="center"/>
    </xf>
    <xf numFmtId="0" fontId="45" fillId="2" borderId="0" xfId="0" applyFont="1" applyFill="1" applyAlignment="1">
      <alignment horizontal="left" vertical="center"/>
    </xf>
    <xf numFmtId="0" fontId="45" fillId="2" borderId="16" xfId="0" applyFont="1" applyFill="1" applyBorder="1" applyAlignment="1">
      <alignment horizontal="left" vertical="center"/>
    </xf>
    <xf numFmtId="0" fontId="52" fillId="7" borderId="5" xfId="0" applyFont="1" applyFill="1" applyBorder="1" applyAlignment="1">
      <alignment horizontal="right" vertical="center" wrapText="1"/>
    </xf>
    <xf numFmtId="0" fontId="52" fillId="7" borderId="0" xfId="0" applyFont="1" applyFill="1" applyAlignment="1">
      <alignment horizontal="right" vertical="center" wrapText="1"/>
    </xf>
    <xf numFmtId="0" fontId="52" fillId="7" borderId="16" xfId="0" applyFont="1" applyFill="1" applyBorder="1" applyAlignment="1">
      <alignment horizontal="right" vertical="center" wrapText="1"/>
    </xf>
    <xf numFmtId="0" fontId="124" fillId="0" borderId="0" xfId="246" applyFont="1" applyAlignment="1">
      <alignment horizontal="left" vertical="top" wrapText="1" readingOrder="1"/>
    </xf>
    <xf numFmtId="0" fontId="127" fillId="0" borderId="0" xfId="169" applyFont="1" applyAlignment="1">
      <alignment horizontal="left" wrapText="1"/>
    </xf>
    <xf numFmtId="0" fontId="127" fillId="0" borderId="16" xfId="169" applyFont="1" applyBorder="1" applyAlignment="1">
      <alignment horizontal="left" wrapText="1"/>
    </xf>
    <xf numFmtId="0" fontId="125" fillId="0" borderId="0" xfId="169" applyFont="1" applyAlignment="1">
      <alignment horizontal="left" wrapText="1"/>
    </xf>
    <xf numFmtId="0" fontId="125" fillId="0" borderId="16" xfId="169" applyFont="1" applyBorder="1" applyAlignment="1">
      <alignment horizontal="left" wrapText="1"/>
    </xf>
    <xf numFmtId="0" fontId="126" fillId="0" borderId="0" xfId="169" applyFont="1" applyAlignment="1">
      <alignment horizontal="left" wrapText="1"/>
    </xf>
    <xf numFmtId="0" fontId="126" fillId="0" borderId="16" xfId="169" applyFont="1" applyBorder="1" applyAlignment="1">
      <alignment horizontal="left" wrapText="1"/>
    </xf>
    <xf numFmtId="0" fontId="125" fillId="0" borderId="0" xfId="169" applyFont="1" applyAlignment="1">
      <alignment horizontal="left" vertical="center" wrapText="1"/>
    </xf>
    <xf numFmtId="0" fontId="125" fillId="0" borderId="16" xfId="169" applyFont="1" applyBorder="1" applyAlignment="1">
      <alignment horizontal="left" vertical="center" wrapText="1"/>
    </xf>
    <xf numFmtId="0" fontId="124" fillId="0" borderId="0" xfId="246" applyFont="1" applyAlignment="1">
      <alignment horizontal="left" vertical="center" wrapText="1" readingOrder="1"/>
    </xf>
    <xf numFmtId="0" fontId="106" fillId="0" borderId="21" xfId="169" applyFont="1" applyBorder="1" applyAlignment="1">
      <alignment horizontal="center" vertical="center" wrapText="1"/>
    </xf>
    <xf numFmtId="0" fontId="106" fillId="0" borderId="63" xfId="169" applyFont="1" applyBorder="1" applyAlignment="1">
      <alignment horizontal="center" vertical="center" wrapText="1"/>
    </xf>
    <xf numFmtId="172" fontId="123" fillId="0" borderId="21" xfId="169" applyNumberFormat="1" applyFont="1" applyBorder="1" applyAlignment="1">
      <alignment horizontal="center" vertical="center" wrapText="1"/>
    </xf>
    <xf numFmtId="172" fontId="123" fillId="0" borderId="63" xfId="169" applyNumberFormat="1" applyFont="1" applyBorder="1" applyAlignment="1">
      <alignment horizontal="center" vertical="center" wrapText="1"/>
    </xf>
    <xf numFmtId="0" fontId="122" fillId="0" borderId="0" xfId="246" applyFont="1" applyAlignment="1">
      <alignment horizontal="left" vertical="center" wrapText="1" readingOrder="1"/>
    </xf>
    <xf numFmtId="172" fontId="123" fillId="0" borderId="58" xfId="169" applyNumberFormat="1" applyFont="1" applyBorder="1" applyAlignment="1">
      <alignment horizontal="center" vertical="center" wrapText="1"/>
    </xf>
    <xf numFmtId="172" fontId="123" fillId="0" borderId="64" xfId="169" applyNumberFormat="1" applyFont="1" applyBorder="1" applyAlignment="1">
      <alignment horizontal="center" vertical="center" wrapText="1"/>
    </xf>
    <xf numFmtId="0" fontId="100" fillId="0" borderId="19" xfId="168" applyFont="1" applyBorder="1" applyAlignment="1">
      <alignment horizontal="left" vertical="center"/>
    </xf>
    <xf numFmtId="0" fontId="100" fillId="0" borderId="20" xfId="168" applyFont="1" applyBorder="1" applyAlignment="1">
      <alignment horizontal="left" vertical="center"/>
    </xf>
    <xf numFmtId="173" fontId="115" fillId="0" borderId="57" xfId="168" applyNumberFormat="1" applyFont="1" applyBorder="1" applyAlignment="1">
      <alignment horizontal="center" vertical="center"/>
    </xf>
    <xf numFmtId="173" fontId="115" fillId="0" borderId="58" xfId="168" applyNumberFormat="1" applyFont="1" applyBorder="1" applyAlignment="1">
      <alignment horizontal="center" vertical="center"/>
    </xf>
    <xf numFmtId="173" fontId="115" fillId="0" borderId="64" xfId="168" applyNumberFormat="1" applyFont="1" applyBorder="1" applyAlignment="1">
      <alignment horizontal="center" vertical="center"/>
    </xf>
    <xf numFmtId="173" fontId="115" fillId="0" borderId="22" xfId="168" applyNumberFormat="1" applyFont="1" applyBorder="1" applyAlignment="1">
      <alignment horizontal="center" vertical="center"/>
    </xf>
    <xf numFmtId="173" fontId="115" fillId="0" borderId="21" xfId="168" applyNumberFormat="1" applyFont="1" applyBorder="1" applyAlignment="1">
      <alignment horizontal="center" vertical="center"/>
    </xf>
    <xf numFmtId="173" fontId="115" fillId="0" borderId="63" xfId="168" applyNumberFormat="1" applyFont="1" applyBorder="1" applyAlignment="1">
      <alignment horizontal="center" vertical="center"/>
    </xf>
    <xf numFmtId="0" fontId="106" fillId="0" borderId="22" xfId="168" applyFont="1" applyBorder="1" applyAlignment="1">
      <alignment horizontal="center" vertical="center"/>
    </xf>
    <xf numFmtId="0" fontId="106" fillId="0" borderId="21" xfId="168" applyFont="1" applyBorder="1" applyAlignment="1">
      <alignment horizontal="center" vertical="center"/>
    </xf>
    <xf numFmtId="0" fontId="106" fillId="0" borderId="63" xfId="168" applyFont="1" applyBorder="1" applyAlignment="1">
      <alignment horizontal="center" vertical="center"/>
    </xf>
    <xf numFmtId="0" fontId="100" fillId="0" borderId="0" xfId="169" applyFont="1" applyAlignment="1">
      <alignment horizontal="center" vertical="center"/>
    </xf>
    <xf numFmtId="0" fontId="100" fillId="0" borderId="19" xfId="169" applyFont="1" applyBorder="1" applyAlignment="1">
      <alignment horizontal="center" vertical="center"/>
    </xf>
    <xf numFmtId="0" fontId="100" fillId="0" borderId="20" xfId="169" applyFont="1" applyBorder="1" applyAlignment="1">
      <alignment horizontal="center" vertical="center"/>
    </xf>
    <xf numFmtId="0" fontId="95" fillId="0" borderId="19" xfId="169" applyFont="1" applyBorder="1" applyAlignment="1">
      <alignment horizontal="center" vertical="center" wrapText="1"/>
    </xf>
    <xf numFmtId="0" fontId="95" fillId="0" borderId="8" xfId="169" applyFont="1" applyBorder="1" applyAlignment="1">
      <alignment horizontal="center" vertical="center" wrapText="1"/>
    </xf>
    <xf numFmtId="0" fontId="95" fillId="0" borderId="74" xfId="169" applyFont="1" applyBorder="1" applyAlignment="1">
      <alignment horizontal="center" vertical="center" wrapText="1"/>
    </xf>
    <xf numFmtId="0" fontId="100" fillId="0" borderId="19" xfId="169" applyFont="1" applyBorder="1" applyAlignment="1">
      <alignment horizontal="left" vertical="center"/>
    </xf>
    <xf numFmtId="0" fontId="100" fillId="0" borderId="20" xfId="169" applyFont="1" applyBorder="1" applyAlignment="1">
      <alignment horizontal="left" vertical="center"/>
    </xf>
    <xf numFmtId="0" fontId="100" fillId="0" borderId="19" xfId="169" applyFont="1" applyBorder="1" applyAlignment="1">
      <alignment vertical="center"/>
    </xf>
    <xf numFmtId="0" fontId="100" fillId="0" borderId="20" xfId="169" applyFont="1" applyBorder="1" applyAlignment="1">
      <alignment vertical="center"/>
    </xf>
    <xf numFmtId="0" fontId="100" fillId="0" borderId="61" xfId="169" applyFont="1" applyBorder="1" applyAlignment="1">
      <alignment vertical="center"/>
    </xf>
    <xf numFmtId="0" fontId="100" fillId="0" borderId="62" xfId="169" applyFont="1" applyBorder="1" applyAlignment="1">
      <alignment vertical="center"/>
    </xf>
    <xf numFmtId="0" fontId="57" fillId="5" borderId="6" xfId="169" applyFont="1" applyFill="1" applyBorder="1" applyAlignment="1">
      <alignment horizontal="center" vertical="center"/>
    </xf>
    <xf numFmtId="0" fontId="57" fillId="5" borderId="7" xfId="169" applyFont="1" applyFill="1" applyBorder="1" applyAlignment="1">
      <alignment horizontal="center" vertical="center"/>
    </xf>
    <xf numFmtId="0" fontId="57" fillId="5" borderId="18" xfId="169" applyFont="1" applyFill="1" applyBorder="1" applyAlignment="1">
      <alignment horizontal="center" vertical="center"/>
    </xf>
    <xf numFmtId="0" fontId="40" fillId="0" borderId="65" xfId="169" applyFont="1" applyBorder="1" applyAlignment="1">
      <alignment horizontal="left" vertical="center" wrapText="1"/>
    </xf>
    <xf numFmtId="0" fontId="40" fillId="0" borderId="66" xfId="169" applyFont="1" applyBorder="1" applyAlignment="1">
      <alignment horizontal="left" vertical="center" wrapText="1"/>
    </xf>
    <xf numFmtId="0" fontId="82" fillId="4" borderId="66" xfId="169" applyFont="1" applyFill="1" applyBorder="1" applyAlignment="1">
      <alignment horizontal="center" vertical="center" wrapText="1"/>
    </xf>
    <xf numFmtId="0" fontId="82" fillId="4" borderId="71" xfId="169" applyFont="1" applyFill="1" applyBorder="1" applyAlignment="1">
      <alignment horizontal="center" vertical="center" wrapText="1"/>
    </xf>
    <xf numFmtId="0" fontId="30" fillId="0" borderId="5" xfId="169" applyFont="1" applyBorder="1" applyAlignment="1">
      <alignment horizontal="right" vertical="center"/>
    </xf>
    <xf numFmtId="0" fontId="30" fillId="0" borderId="0" xfId="169" applyFont="1" applyAlignment="1">
      <alignment horizontal="right" vertical="center"/>
    </xf>
    <xf numFmtId="0" fontId="40" fillId="0" borderId="67" xfId="169" applyFont="1" applyBorder="1" applyAlignment="1">
      <alignment horizontal="left" vertical="center" wrapText="1"/>
    </xf>
    <xf numFmtId="0" fontId="40" fillId="0" borderId="2" xfId="169" applyFont="1" applyBorder="1" applyAlignment="1">
      <alignment horizontal="left" vertical="center" wrapText="1"/>
    </xf>
    <xf numFmtId="0" fontId="82" fillId="4" borderId="49" xfId="169" applyFont="1" applyFill="1" applyBorder="1" applyAlignment="1">
      <alignment horizontal="center" vertical="center" wrapText="1"/>
    </xf>
    <xf numFmtId="0" fontId="82" fillId="4" borderId="51" xfId="169" applyFont="1" applyFill="1" applyBorder="1" applyAlignment="1">
      <alignment horizontal="center" vertical="center" wrapText="1"/>
    </xf>
    <xf numFmtId="0" fontId="82" fillId="4" borderId="0" xfId="169" applyFont="1" applyFill="1" applyAlignment="1">
      <alignment horizontal="center" vertical="center" wrapText="1"/>
    </xf>
    <xf numFmtId="0" fontId="82" fillId="4" borderId="53" xfId="169" applyFont="1" applyFill="1" applyBorder="1" applyAlignment="1">
      <alignment horizontal="center" vertical="center" wrapText="1"/>
    </xf>
    <xf numFmtId="0" fontId="30" fillId="0" borderId="2" xfId="169" applyFont="1" applyBorder="1" applyAlignment="1">
      <alignment horizontal="center" vertical="center" wrapText="1"/>
    </xf>
    <xf numFmtId="0" fontId="82" fillId="4" borderId="49" xfId="168" applyFont="1" applyFill="1" applyBorder="1" applyAlignment="1">
      <alignment horizontal="center" vertical="center" wrapText="1"/>
    </xf>
    <xf numFmtId="0" fontId="82" fillId="4" borderId="51" xfId="168" applyFont="1" applyFill="1" applyBorder="1" applyAlignment="1">
      <alignment horizontal="center" vertical="center" wrapText="1"/>
    </xf>
    <xf numFmtId="0" fontId="82" fillId="4" borderId="0" xfId="168" applyFont="1" applyFill="1" applyAlignment="1">
      <alignment horizontal="center" vertical="center" wrapText="1"/>
    </xf>
    <xf numFmtId="0" fontId="82" fillId="4" borderId="53" xfId="168" applyFont="1" applyFill="1" applyBorder="1" applyAlignment="1">
      <alignment horizontal="center" vertical="center" wrapText="1"/>
    </xf>
    <xf numFmtId="0" fontId="40" fillId="0" borderId="48" xfId="169" applyFont="1" applyBorder="1" applyAlignment="1">
      <alignment horizontal="left" vertical="center" wrapText="1"/>
    </xf>
    <xf numFmtId="0" fontId="40" fillId="0" borderId="49" xfId="169" applyFont="1" applyBorder="1" applyAlignment="1">
      <alignment horizontal="left" vertical="center" wrapText="1"/>
    </xf>
    <xf numFmtId="0" fontId="40" fillId="0" borderId="50" xfId="169" applyFont="1" applyBorder="1" applyAlignment="1">
      <alignment horizontal="left" vertical="center" wrapText="1"/>
    </xf>
    <xf numFmtId="0" fontId="40" fillId="0" borderId="52" xfId="169" applyFont="1" applyBorder="1" applyAlignment="1">
      <alignment horizontal="left" vertical="center" wrapText="1"/>
    </xf>
    <xf numFmtId="0" fontId="40" fillId="0" borderId="7" xfId="169" applyFont="1" applyBorder="1" applyAlignment="1">
      <alignment horizontal="left" vertical="center" wrapText="1"/>
    </xf>
    <xf numFmtId="0" fontId="40" fillId="0" borderId="18" xfId="169" applyFont="1" applyBorder="1" applyAlignment="1">
      <alignment horizontal="left" vertical="center" wrapText="1"/>
    </xf>
    <xf numFmtId="0" fontId="37" fillId="0" borderId="2" xfId="169" applyFont="1" applyBorder="1" applyAlignment="1">
      <alignment horizontal="center" vertical="center" wrapText="1"/>
    </xf>
    <xf numFmtId="0" fontId="100" fillId="0" borderId="0" xfId="168" applyFont="1" applyAlignment="1">
      <alignment horizontal="center" vertical="center"/>
    </xf>
    <xf numFmtId="0" fontId="30" fillId="0" borderId="5" xfId="169" applyFont="1" applyBorder="1" applyAlignment="1">
      <alignment horizontal="center" vertical="center" wrapText="1"/>
    </xf>
    <xf numFmtId="0" fontId="30" fillId="0" borderId="16" xfId="169" applyFont="1" applyBorder="1" applyAlignment="1">
      <alignment horizontal="center" vertical="center" wrapText="1"/>
    </xf>
    <xf numFmtId="0" fontId="114" fillId="0" borderId="68" xfId="169" applyFont="1" applyBorder="1" applyAlignment="1">
      <alignment horizontal="center" vertical="center"/>
    </xf>
    <xf numFmtId="0" fontId="114" fillId="0" borderId="73" xfId="169" applyFont="1" applyBorder="1" applyAlignment="1">
      <alignment horizontal="center" vertical="center"/>
    </xf>
    <xf numFmtId="0" fontId="114" fillId="0" borderId="69" xfId="169" applyFont="1" applyBorder="1" applyAlignment="1">
      <alignment horizontal="center" vertical="center"/>
    </xf>
    <xf numFmtId="0" fontId="62" fillId="0" borderId="68" xfId="169" applyFont="1" applyBorder="1" applyAlignment="1">
      <alignment horizontal="center" vertical="center"/>
    </xf>
    <xf numFmtId="0" fontId="62" fillId="0" borderId="69" xfId="169" applyFont="1" applyBorder="1" applyAlignment="1">
      <alignment horizontal="center" vertical="center"/>
    </xf>
    <xf numFmtId="0" fontId="36" fillId="0" borderId="4" xfId="167" applyFont="1" applyBorder="1" applyAlignment="1">
      <alignment horizontal="left" vertical="center"/>
    </xf>
    <xf numFmtId="0" fontId="60" fillId="0" borderId="5" xfId="169" applyFont="1" applyBorder="1" applyAlignment="1">
      <alignment horizontal="left" vertical="center"/>
    </xf>
    <xf numFmtId="0" fontId="60" fillId="0" borderId="0" xfId="169" applyFont="1" applyAlignment="1">
      <alignment horizontal="left" vertical="center"/>
    </xf>
    <xf numFmtId="0" fontId="57" fillId="5" borderId="19" xfId="169" applyFont="1" applyFill="1" applyBorder="1" applyAlignment="1">
      <alignment horizontal="center" vertical="center"/>
    </xf>
    <xf numFmtId="0" fontId="57" fillId="5" borderId="8" xfId="169" applyFont="1" applyFill="1" applyBorder="1" applyAlignment="1">
      <alignment horizontal="center" vertical="center"/>
    </xf>
    <xf numFmtId="0" fontId="57" fillId="5" borderId="20" xfId="169" applyFont="1" applyFill="1" applyBorder="1" applyAlignment="1">
      <alignment horizontal="center" vertical="center"/>
    </xf>
    <xf numFmtId="0" fontId="122" fillId="0" borderId="0" xfId="169" applyFont="1" applyAlignment="1">
      <alignment horizontal="left" vertical="top" wrapText="1"/>
    </xf>
    <xf numFmtId="0" fontId="37" fillId="0" borderId="0" xfId="169" applyFont="1" applyAlignment="1">
      <alignment horizontal="left" vertical="center" wrapText="1"/>
    </xf>
    <xf numFmtId="0" fontId="100" fillId="0" borderId="61" xfId="168" applyFont="1" applyBorder="1" applyAlignment="1">
      <alignment horizontal="left" vertical="center"/>
    </xf>
    <xf numFmtId="0" fontId="100" fillId="0" borderId="62" xfId="168" applyFont="1" applyBorder="1" applyAlignment="1">
      <alignment horizontal="left" vertical="center"/>
    </xf>
    <xf numFmtId="0" fontId="30" fillId="0" borderId="54" xfId="169" applyFont="1" applyBorder="1" applyAlignment="1">
      <alignment horizontal="center" vertical="center" wrapText="1"/>
    </xf>
    <xf numFmtId="0" fontId="30" fillId="0" borderId="15" xfId="169" applyFont="1" applyBorder="1" applyAlignment="1">
      <alignment horizontal="center" vertical="center" wrapText="1"/>
    </xf>
    <xf numFmtId="0" fontId="30" fillId="0" borderId="56" xfId="169" applyFont="1" applyBorder="1" applyAlignment="1">
      <alignment horizontal="center" vertical="center" wrapText="1"/>
    </xf>
    <xf numFmtId="0" fontId="30" fillId="0" borderId="59" xfId="169" applyFont="1" applyBorder="1" applyAlignment="1">
      <alignment horizontal="center" vertical="center" wrapText="1"/>
    </xf>
    <xf numFmtId="0" fontId="30" fillId="0" borderId="60" xfId="169" applyFont="1" applyBorder="1" applyAlignment="1">
      <alignment horizontal="center" vertical="center" wrapText="1"/>
    </xf>
    <xf numFmtId="0" fontId="147" fillId="0" borderId="3" xfId="169" applyFont="1" applyBorder="1" applyAlignment="1">
      <alignment horizontal="center" vertical="center" wrapText="1"/>
    </xf>
    <xf numFmtId="0" fontId="147" fillId="0" borderId="15" xfId="169" applyFont="1" applyBorder="1" applyAlignment="1">
      <alignment horizontal="center" vertical="center" wrapText="1"/>
    </xf>
    <xf numFmtId="0" fontId="147" fillId="0" borderId="70" xfId="169" applyFont="1" applyBorder="1" applyAlignment="1">
      <alignment horizontal="center" vertical="center" wrapText="1"/>
    </xf>
    <xf numFmtId="0" fontId="147" fillId="0" borderId="60" xfId="169" applyFont="1" applyBorder="1" applyAlignment="1">
      <alignment horizontal="center" vertical="center" wrapText="1"/>
    </xf>
    <xf numFmtId="0" fontId="95" fillId="0" borderId="67" xfId="0" applyFont="1" applyBorder="1" applyAlignment="1">
      <alignment horizontal="center" vertical="center"/>
    </xf>
    <xf numFmtId="0" fontId="120" fillId="0" borderId="2" xfId="0" applyFont="1" applyBorder="1" applyAlignment="1">
      <alignment horizontal="left" vertical="center" wrapText="1"/>
    </xf>
    <xf numFmtId="0" fontId="120" fillId="0" borderId="2" xfId="0" applyFont="1" applyBorder="1" applyAlignment="1">
      <alignment horizontal="left" vertical="center"/>
    </xf>
    <xf numFmtId="172" fontId="86" fillId="0" borderId="2" xfId="245" applyNumberFormat="1" applyFont="1" applyBorder="1" applyAlignment="1">
      <alignment horizontal="center" vertical="center"/>
    </xf>
    <xf numFmtId="172" fontId="142" fillId="11" borderId="55" xfId="245" applyNumberFormat="1" applyFont="1" applyFill="1" applyBorder="1" applyAlignment="1">
      <alignment horizontal="center" vertical="center"/>
    </xf>
    <xf numFmtId="0" fontId="95" fillId="0" borderId="77" xfId="0" applyFont="1" applyBorder="1" applyAlignment="1">
      <alignment horizontal="center" vertical="center"/>
    </xf>
    <xf numFmtId="0" fontId="120" fillId="0" borderId="75" xfId="0" applyFont="1" applyBorder="1" applyAlignment="1">
      <alignment horizontal="left" vertical="center"/>
    </xf>
    <xf numFmtId="172" fontId="86" fillId="0" borderId="75" xfId="245" applyNumberFormat="1" applyFont="1" applyBorder="1" applyAlignment="1">
      <alignment horizontal="center" vertical="center"/>
    </xf>
    <xf numFmtId="172" fontId="142" fillId="11" borderId="76" xfId="245" applyNumberFormat="1" applyFont="1" applyFill="1" applyBorder="1" applyAlignment="1">
      <alignment horizontal="center" vertical="center"/>
    </xf>
    <xf numFmtId="0" fontId="95" fillId="0" borderId="78" xfId="0" applyFont="1" applyBorder="1" applyAlignment="1">
      <alignment horizontal="center" vertical="center"/>
    </xf>
    <xf numFmtId="0" fontId="120" fillId="0" borderId="23" xfId="0" applyFont="1" applyBorder="1" applyAlignment="1">
      <alignment horizontal="left" vertical="center" wrapText="1"/>
    </xf>
    <xf numFmtId="172" fontId="86" fillId="0" borderId="23" xfId="245" applyNumberFormat="1" applyFont="1" applyBorder="1" applyAlignment="1">
      <alignment horizontal="center" vertical="center"/>
    </xf>
    <xf numFmtId="172" fontId="142" fillId="11" borderId="79" xfId="245" applyNumberFormat="1" applyFont="1" applyFill="1" applyBorder="1" applyAlignment="1">
      <alignment horizontal="center" vertical="center"/>
    </xf>
    <xf numFmtId="0" fontId="73" fillId="0" borderId="65" xfId="0" applyFont="1" applyBorder="1" applyAlignment="1">
      <alignment horizontal="center" vertical="center"/>
    </xf>
    <xf numFmtId="0" fontId="73" fillId="0" borderId="77" xfId="0" applyFont="1" applyBorder="1" applyAlignment="1">
      <alignment horizontal="center" vertical="center"/>
    </xf>
    <xf numFmtId="0" fontId="73" fillId="0" borderId="66" xfId="0" applyFont="1" applyBorder="1" applyAlignment="1">
      <alignment horizontal="center"/>
    </xf>
    <xf numFmtId="0" fontId="73" fillId="0" borderId="71" xfId="0" applyFont="1" applyBorder="1" applyAlignment="1">
      <alignment horizontal="center"/>
    </xf>
    <xf numFmtId="0" fontId="95" fillId="2" borderId="0" xfId="243" applyFont="1" applyFill="1" applyAlignment="1">
      <alignment horizontal="right" vertical="center"/>
    </xf>
    <xf numFmtId="0" fontId="95" fillId="2" borderId="7" xfId="243" applyFont="1" applyFill="1" applyBorder="1" applyAlignment="1">
      <alignment horizontal="right" vertical="center"/>
    </xf>
    <xf numFmtId="0" fontId="95" fillId="0" borderId="65" xfId="0" applyFont="1" applyBorder="1" applyAlignment="1">
      <alignment horizontal="center" vertical="center" wrapText="1"/>
    </xf>
    <xf numFmtId="0" fontId="95" fillId="0" borderId="77" xfId="0" applyFont="1" applyBorder="1" applyAlignment="1">
      <alignment horizontal="center" vertical="center" wrapText="1"/>
    </xf>
    <xf numFmtId="0" fontId="95" fillId="2" borderId="66" xfId="244" applyFont="1" applyFill="1" applyBorder="1" applyAlignment="1">
      <alignment horizontal="center" vertical="center" wrapText="1"/>
    </xf>
    <xf numFmtId="0" fontId="95" fillId="2" borderId="75" xfId="244" applyFont="1" applyFill="1" applyBorder="1" applyAlignment="1">
      <alignment horizontal="center" vertical="center" wrapText="1"/>
    </xf>
    <xf numFmtId="0" fontId="137" fillId="11" borderId="71" xfId="244" applyFont="1" applyFill="1" applyBorder="1" applyAlignment="1">
      <alignment horizontal="center" vertical="center" wrapText="1"/>
    </xf>
    <xf numFmtId="0" fontId="137" fillId="11" borderId="76" xfId="244" applyFont="1" applyFill="1" applyBorder="1" applyAlignment="1">
      <alignment horizontal="center" vertical="center" wrapText="1"/>
    </xf>
    <xf numFmtId="0" fontId="135" fillId="2" borderId="3" xfId="0" applyFont="1" applyFill="1" applyBorder="1"/>
    <xf numFmtId="0" fontId="12" fillId="2" borderId="4" xfId="0" applyFont="1" applyFill="1" applyBorder="1"/>
    <xf numFmtId="0" fontId="12" fillId="2" borderId="4" xfId="0" applyFont="1" applyFill="1" applyBorder="1" applyAlignment="1">
      <alignment horizontal="center"/>
    </xf>
    <xf numFmtId="0" fontId="135" fillId="2" borderId="4" xfId="0" applyFont="1" applyFill="1" applyBorder="1"/>
    <xf numFmtId="177" fontId="135" fillId="2" borderId="4" xfId="0" applyNumberFormat="1" applyFont="1" applyFill="1" applyBorder="1"/>
    <xf numFmtId="177" fontId="157" fillId="2" borderId="4" xfId="0" applyNumberFormat="1" applyFont="1" applyFill="1" applyBorder="1"/>
    <xf numFmtId="172" fontId="111" fillId="2" borderId="4" xfId="0" applyNumberFormat="1" applyFont="1" applyFill="1" applyBorder="1"/>
    <xf numFmtId="172" fontId="111" fillId="2" borderId="0" xfId="0" applyNumberFormat="1" applyFont="1" applyFill="1"/>
    <xf numFmtId="0" fontId="86" fillId="2" borderId="0" xfId="1" applyFont="1" applyFill="1" applyAlignment="1">
      <alignment horizontal="left" vertical="center" indent="2"/>
    </xf>
    <xf numFmtId="0" fontId="12" fillId="2" borderId="0" xfId="2" applyFont="1" applyFill="1" applyAlignment="1">
      <alignment horizontal="left" vertical="center" indent="2"/>
    </xf>
    <xf numFmtId="177" fontId="12" fillId="2" borderId="0" xfId="2" applyNumberFormat="1" applyFont="1" applyFill="1" applyAlignment="1">
      <alignment horizontal="left" vertical="center" indent="2"/>
    </xf>
    <xf numFmtId="172" fontId="12" fillId="2" borderId="0" xfId="2" applyNumberFormat="1" applyFont="1" applyFill="1" applyAlignment="1">
      <alignment horizontal="left" vertical="center" indent="2"/>
    </xf>
    <xf numFmtId="0" fontId="104" fillId="2" borderId="1" xfId="0" applyFont="1" applyFill="1" applyBorder="1" applyAlignment="1">
      <alignment horizontal="center" vertical="center"/>
    </xf>
    <xf numFmtId="174" fontId="12" fillId="2" borderId="9" xfId="0" applyNumberFormat="1" applyFont="1" applyFill="1" applyBorder="1" applyAlignment="1">
      <alignment horizontal="center" vertical="center"/>
    </xf>
    <xf numFmtId="177" fontId="12" fillId="2" borderId="0" xfId="2" applyNumberFormat="1" applyFont="1" applyFill="1" applyAlignment="1">
      <alignment horizontal="center" vertical="center"/>
    </xf>
    <xf numFmtId="177" fontId="135" fillId="2" borderId="0" xfId="2" applyNumberFormat="1" applyFont="1" applyFill="1" applyAlignment="1">
      <alignment horizontal="center" vertical="center"/>
    </xf>
    <xf numFmtId="0" fontId="135" fillId="2" borderId="0" xfId="0" applyFont="1" applyFill="1" applyAlignment="1">
      <alignment horizontal="center"/>
    </xf>
    <xf numFmtId="177" fontId="135" fillId="2" borderId="0" xfId="0" applyNumberFormat="1" applyFont="1" applyFill="1" applyAlignment="1">
      <alignment horizontal="center"/>
    </xf>
    <xf numFmtId="177" fontId="12" fillId="2" borderId="9" xfId="0" applyNumberFormat="1" applyFont="1" applyFill="1" applyBorder="1" applyAlignment="1">
      <alignment horizontal="center" vertical="center"/>
    </xf>
    <xf numFmtId="0" fontId="135" fillId="2" borderId="0" xfId="0" applyFont="1" applyFill="1"/>
    <xf numFmtId="0" fontId="158" fillId="2" borderId="19" xfId="1" applyFont="1" applyFill="1" applyBorder="1" applyAlignment="1">
      <alignment vertical="center"/>
    </xf>
    <xf numFmtId="0" fontId="106" fillId="2" borderId="8" xfId="1" applyFont="1" applyFill="1" applyBorder="1" applyAlignment="1">
      <alignment vertical="top"/>
    </xf>
    <xf numFmtId="0" fontId="106" fillId="2" borderId="8" xfId="1" applyFont="1" applyFill="1" applyBorder="1" applyAlignment="1">
      <alignment vertical="center"/>
    </xf>
    <xf numFmtId="0" fontId="106" fillId="2" borderId="8" xfId="1" applyFont="1" applyFill="1" applyBorder="1" applyAlignment="1">
      <alignment horizontal="center" vertical="center"/>
    </xf>
    <xf numFmtId="0" fontId="161" fillId="2" borderId="8" xfId="1" applyFont="1" applyFill="1" applyBorder="1" applyAlignment="1">
      <alignment horizontal="left" vertical="center" wrapText="1"/>
    </xf>
    <xf numFmtId="0" fontId="161" fillId="2" borderId="8" xfId="1" applyFont="1" applyFill="1" applyBorder="1" applyAlignment="1">
      <alignment horizontal="left" vertical="center" wrapText="1"/>
    </xf>
    <xf numFmtId="172" fontId="106" fillId="2" borderId="8" xfId="1" applyNumberFormat="1" applyFont="1" applyFill="1" applyBorder="1" applyAlignment="1">
      <alignment vertical="center"/>
    </xf>
    <xf numFmtId="0" fontId="86" fillId="2" borderId="22" xfId="1" applyFont="1" applyFill="1" applyBorder="1" applyAlignment="1">
      <alignment horizontal="center" vertical="center"/>
    </xf>
    <xf numFmtId="0" fontId="104" fillId="2" borderId="22" xfId="1" applyFont="1" applyFill="1" applyBorder="1" applyAlignment="1">
      <alignment horizontal="center" vertical="center" wrapText="1"/>
    </xf>
    <xf numFmtId="0" fontId="92" fillId="2" borderId="22" xfId="1" applyFont="1" applyFill="1" applyBorder="1" applyAlignment="1">
      <alignment horizontal="center" vertical="center" wrapText="1"/>
    </xf>
    <xf numFmtId="177" fontId="104" fillId="2" borderId="22" xfId="0" applyNumberFormat="1" applyFont="1" applyFill="1" applyBorder="1" applyAlignment="1">
      <alignment horizontal="center" vertical="center" wrapText="1"/>
    </xf>
    <xf numFmtId="172" fontId="92" fillId="2" borderId="3" xfId="0" applyNumberFormat="1" applyFont="1" applyFill="1" applyBorder="1" applyAlignment="1">
      <alignment horizontal="center" vertical="center" wrapText="1"/>
    </xf>
    <xf numFmtId="0" fontId="135" fillId="2" borderId="19" xfId="0" applyFont="1" applyFill="1" applyBorder="1"/>
    <xf numFmtId="0" fontId="135" fillId="2" borderId="8" xfId="0" applyFont="1" applyFill="1" applyBorder="1"/>
    <xf numFmtId="0" fontId="135" fillId="2" borderId="8" xfId="0" applyFont="1" applyFill="1" applyBorder="1" applyAlignment="1">
      <alignment horizontal="center"/>
    </xf>
    <xf numFmtId="177" fontId="135" fillId="2" borderId="8" xfId="0" applyNumberFormat="1" applyFont="1" applyFill="1" applyBorder="1"/>
    <xf numFmtId="172" fontId="135" fillId="2" borderId="8" xfId="0" applyNumberFormat="1" applyFont="1" applyFill="1" applyBorder="1"/>
    <xf numFmtId="0" fontId="86" fillId="2" borderId="10" xfId="1" applyFont="1" applyFill="1" applyBorder="1" applyAlignment="1">
      <alignment horizontal="center" vertical="center"/>
    </xf>
    <xf numFmtId="0" fontId="12" fillId="2" borderId="10" xfId="1" applyFont="1" applyFill="1" applyBorder="1" applyAlignment="1">
      <alignment horizontal="center" vertical="center"/>
    </xf>
    <xf numFmtId="174" fontId="111" fillId="2" borderId="9" xfId="0" applyNumberFormat="1" applyFont="1" applyFill="1" applyBorder="1" applyAlignment="1">
      <alignment horizontal="center" vertical="center"/>
    </xf>
    <xf numFmtId="177" fontId="106" fillId="2" borderId="8" xfId="1" applyNumberFormat="1" applyFont="1" applyFill="1" applyBorder="1" applyAlignment="1">
      <alignment horizontal="center" vertical="center"/>
    </xf>
    <xf numFmtId="177" fontId="135" fillId="2" borderId="0" xfId="0" applyNumberFormat="1" applyFont="1" applyFill="1"/>
    <xf numFmtId="0" fontId="106" fillId="2" borderId="8" xfId="1" applyFont="1" applyFill="1" applyBorder="1" applyAlignment="1">
      <alignment horizontal="right" vertical="center"/>
    </xf>
    <xf numFmtId="0" fontId="159" fillId="2" borderId="8" xfId="1" applyFont="1" applyFill="1" applyBorder="1" applyAlignment="1">
      <alignment horizontal="left" vertical="center" wrapText="1"/>
    </xf>
    <xf numFmtId="0" fontId="159" fillId="2" borderId="8" xfId="1" applyFont="1" applyFill="1" applyBorder="1" applyAlignment="1">
      <alignment horizontal="left" vertical="center" wrapText="1"/>
    </xf>
    <xf numFmtId="0" fontId="158" fillId="2" borderId="19" xfId="1" applyFont="1" applyFill="1" applyBorder="1" applyAlignment="1">
      <alignment horizontal="left" vertical="center" wrapText="1"/>
    </xf>
    <xf numFmtId="0" fontId="158" fillId="2" borderId="8" xfId="1" applyFont="1" applyFill="1" applyBorder="1" applyAlignment="1">
      <alignment horizontal="left" vertical="center"/>
    </xf>
    <xf numFmtId="172" fontId="135" fillId="2" borderId="0" xfId="0" applyNumberFormat="1" applyFont="1" applyFill="1"/>
    <xf numFmtId="177" fontId="111" fillId="2" borderId="9" xfId="0" applyNumberFormat="1" applyFont="1" applyFill="1" applyBorder="1" applyAlignment="1">
      <alignment horizontal="center" vertical="center"/>
    </xf>
    <xf numFmtId="172" fontId="106" fillId="2" borderId="8" xfId="1" applyNumberFormat="1" applyFont="1" applyFill="1" applyBorder="1" applyAlignment="1">
      <alignment horizontal="center" vertical="center"/>
    </xf>
    <xf numFmtId="172" fontId="106" fillId="2" borderId="20" xfId="1" applyNumberFormat="1" applyFont="1" applyFill="1" applyBorder="1" applyAlignment="1">
      <alignment horizontal="center" vertical="center"/>
    </xf>
    <xf numFmtId="0" fontId="135" fillId="2" borderId="2" xfId="0" applyFont="1" applyFill="1" applyBorder="1" applyAlignment="1">
      <alignment horizontal="center"/>
    </xf>
    <xf numFmtId="0" fontId="135" fillId="2" borderId="19" xfId="0" applyFont="1" applyFill="1" applyBorder="1" applyAlignment="1">
      <alignment horizontal="center"/>
    </xf>
    <xf numFmtId="0" fontId="107" fillId="2" borderId="19" xfId="0" applyFont="1" applyFill="1" applyBorder="1" applyAlignment="1">
      <alignment horizontal="center" vertical="center"/>
    </xf>
    <xf numFmtId="0" fontId="107" fillId="2" borderId="8" xfId="0" applyFont="1" applyFill="1" applyBorder="1" applyAlignment="1">
      <alignment horizontal="center" vertical="center"/>
    </xf>
    <xf numFmtId="0" fontId="107" fillId="2" borderId="20" xfId="0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left" vertical="center"/>
    </xf>
    <xf numFmtId="0" fontId="19" fillId="2" borderId="8" xfId="0" applyFont="1" applyFill="1" applyBorder="1" applyAlignment="1">
      <alignment horizontal="left" vertical="center"/>
    </xf>
    <xf numFmtId="0" fontId="19" fillId="2" borderId="20" xfId="0" applyFont="1" applyFill="1" applyBorder="1" applyAlignment="1">
      <alignment horizontal="left" vertical="center"/>
    </xf>
    <xf numFmtId="172" fontId="12" fillId="2" borderId="19" xfId="0" applyNumberFormat="1" applyFont="1" applyFill="1" applyBorder="1" applyAlignment="1">
      <alignment horizontal="center" vertical="center" wrapText="1"/>
    </xf>
    <xf numFmtId="172" fontId="12" fillId="2" borderId="8" xfId="0" applyNumberFormat="1" applyFont="1" applyFill="1" applyBorder="1" applyAlignment="1">
      <alignment horizontal="center" vertical="center" wrapText="1"/>
    </xf>
    <xf numFmtId="172" fontId="12" fillId="2" borderId="20" xfId="0" applyNumberFormat="1" applyFont="1" applyFill="1" applyBorder="1" applyAlignment="1">
      <alignment horizontal="center" vertical="center" wrapText="1"/>
    </xf>
    <xf numFmtId="172" fontId="86" fillId="2" borderId="8" xfId="0" applyNumberFormat="1" applyFont="1" applyFill="1" applyBorder="1" applyAlignment="1">
      <alignment horizontal="center" vertical="center"/>
    </xf>
    <xf numFmtId="172" fontId="86" fillId="2" borderId="20" xfId="0" applyNumberFormat="1" applyFont="1" applyFill="1" applyBorder="1" applyAlignment="1">
      <alignment horizontal="center" vertical="center"/>
    </xf>
    <xf numFmtId="172" fontId="12" fillId="2" borderId="19" xfId="0" applyNumberFormat="1" applyFont="1" applyFill="1" applyBorder="1" applyAlignment="1">
      <alignment horizontal="center" vertical="center"/>
    </xf>
    <xf numFmtId="172" fontId="12" fillId="2" borderId="8" xfId="0" applyNumberFormat="1" applyFont="1" applyFill="1" applyBorder="1" applyAlignment="1">
      <alignment horizontal="center" vertical="center"/>
    </xf>
    <xf numFmtId="172" fontId="12" fillId="2" borderId="20" xfId="0" applyNumberFormat="1" applyFont="1" applyFill="1" applyBorder="1" applyAlignment="1">
      <alignment horizontal="center" vertical="center"/>
    </xf>
    <xf numFmtId="0" fontId="135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left" vertical="center"/>
    </xf>
    <xf numFmtId="0" fontId="86" fillId="2" borderId="19" xfId="0" applyFont="1" applyFill="1" applyBorder="1" applyAlignment="1">
      <alignment horizontal="center" vertical="center"/>
    </xf>
    <xf numFmtId="0" fontId="86" fillId="2" borderId="8" xfId="0" applyFont="1" applyFill="1" applyBorder="1" applyAlignment="1">
      <alignment horizontal="center" vertical="center"/>
    </xf>
    <xf numFmtId="0" fontId="92" fillId="2" borderId="8" xfId="0" applyFont="1" applyFill="1" applyBorder="1" applyAlignment="1">
      <alignment horizontal="center" vertical="center"/>
    </xf>
    <xf numFmtId="0" fontId="92" fillId="2" borderId="20" xfId="0" applyFont="1" applyFill="1" applyBorder="1" applyAlignment="1">
      <alignment horizontal="center" vertical="center"/>
    </xf>
    <xf numFmtId="0" fontId="135" fillId="2" borderId="19" xfId="0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left" vertical="center" wrapText="1"/>
    </xf>
    <xf numFmtId="0" fontId="19" fillId="2" borderId="8" xfId="0" applyFont="1" applyFill="1" applyBorder="1" applyAlignment="1">
      <alignment horizontal="left" vertical="center" wrapText="1"/>
    </xf>
    <xf numFmtId="0" fontId="19" fillId="2" borderId="20" xfId="0" applyFont="1" applyFill="1" applyBorder="1" applyAlignment="1">
      <alignment horizontal="left" vertical="center" wrapText="1"/>
    </xf>
    <xf numFmtId="0" fontId="135" fillId="2" borderId="2" xfId="0" applyFont="1" applyFill="1" applyBorder="1" applyAlignment="1">
      <alignment horizontal="center" vertical="center"/>
    </xf>
    <xf numFmtId="172" fontId="92" fillId="2" borderId="22" xfId="0" applyNumberFormat="1" applyFont="1" applyFill="1" applyBorder="1" applyAlignment="1">
      <alignment horizontal="center" vertical="center" wrapText="1"/>
    </xf>
    <xf numFmtId="172" fontId="111" fillId="2" borderId="20" xfId="0" applyNumberFormat="1" applyFont="1" applyFill="1" applyBorder="1"/>
    <xf numFmtId="172" fontId="86" fillId="2" borderId="0" xfId="2" applyNumberFormat="1" applyFont="1" applyFill="1" applyAlignment="1">
      <alignment horizontal="left" vertical="center" indent="2"/>
    </xf>
    <xf numFmtId="172" fontId="86" fillId="2" borderId="9" xfId="0" applyNumberFormat="1" applyFont="1" applyFill="1" applyBorder="1" applyAlignment="1">
      <alignment horizontal="center" vertical="center"/>
    </xf>
    <xf numFmtId="172" fontId="111" fillId="2" borderId="0" xfId="0" applyNumberFormat="1" applyFont="1" applyFill="1" applyAlignment="1">
      <alignment horizontal="right"/>
    </xf>
    <xf numFmtId="172" fontId="111" fillId="2" borderId="0" xfId="2" applyNumberFormat="1" applyFont="1" applyFill="1" applyAlignment="1">
      <alignment horizontal="left" vertical="center" indent="2"/>
    </xf>
    <xf numFmtId="172" fontId="111" fillId="2" borderId="0" xfId="2" applyNumberFormat="1" applyFont="1" applyFill="1" applyAlignment="1">
      <alignment horizontal="right" vertical="center" indent="2"/>
    </xf>
    <xf numFmtId="177" fontId="86" fillId="2" borderId="0" xfId="2" applyNumberFormat="1" applyFont="1" applyFill="1" applyAlignment="1">
      <alignment horizontal="left" vertical="center" indent="2"/>
    </xf>
    <xf numFmtId="0" fontId="111" fillId="2" borderId="0" xfId="0" applyFont="1" applyFill="1" applyAlignment="1">
      <alignment horizontal="center"/>
    </xf>
    <xf numFmtId="0" fontId="105" fillId="2" borderId="2" xfId="0" applyFont="1" applyFill="1" applyBorder="1" applyAlignment="1">
      <alignment horizontal="center" vertical="center"/>
    </xf>
    <xf numFmtId="0" fontId="111" fillId="2" borderId="0" xfId="0" applyFont="1" applyFill="1"/>
  </cellXfs>
  <cellStyles count="249">
    <cellStyle name="_x0007_" xfId="9"/>
    <cellStyle name="_x0007_ 2" xfId="12"/>
    <cellStyle name="_x0007_ 2 2" xfId="13"/>
    <cellStyle name="_x0007_ 3" xfId="14"/>
    <cellStyle name="_x0007_ 3 2" xfId="15"/>
    <cellStyle name="_x0007_ 4" xfId="16"/>
    <cellStyle name="_x0007_ 4 2" xfId="17"/>
    <cellStyle name="_x0007_ 5" xfId="18"/>
    <cellStyle name="_x0007__Kentatsu_Line-up_2011_12.10.10" xfId="4"/>
    <cellStyle name="_Split" xfId="8"/>
    <cellStyle name="_Split 2" xfId="19"/>
    <cellStyle name="_Лист1" xfId="20"/>
    <cellStyle name="_Лист1 2" xfId="21"/>
    <cellStyle name="40% - Акцент5 2" xfId="239"/>
    <cellStyle name="Гиперссылка" xfId="131" builtinId="8"/>
    <cellStyle name="Гиперссылка 2" xfId="132"/>
    <cellStyle name="Обычный" xfId="0" builtinId="0"/>
    <cellStyle name="Обычный 10" xfId="22"/>
    <cellStyle name="Обычный 10 2" xfId="23"/>
    <cellStyle name="Обычный 10 2 2" xfId="133"/>
    <cellStyle name="Обычный 10 2 2 2" xfId="204"/>
    <cellStyle name="Обычный 10 2 3" xfId="199"/>
    <cellStyle name="Обычный 10 3" xfId="134"/>
    <cellStyle name="Обычный 10 3 2" xfId="205"/>
    <cellStyle name="Обычный 10 4" xfId="184"/>
    <cellStyle name="Обычный 100" xfId="246"/>
    <cellStyle name="Обычный 11" xfId="24"/>
    <cellStyle name="Обычный 11 2" xfId="25"/>
    <cellStyle name="Обычный 11 2 2" xfId="135"/>
    <cellStyle name="Обычный 11 2 2 2" xfId="206"/>
    <cellStyle name="Обычный 11 2 3" xfId="202"/>
    <cellStyle name="Обычный 11 3" xfId="136"/>
    <cellStyle name="Обычный 11 3 2" xfId="207"/>
    <cellStyle name="Обычный 11 4" xfId="187"/>
    <cellStyle name="Обычный 12" xfId="26"/>
    <cellStyle name="Обычный 12 2" xfId="27"/>
    <cellStyle name="Обычный 12 2 2" xfId="137"/>
    <cellStyle name="Обычный 12 2 2 2" xfId="208"/>
    <cellStyle name="Обычный 12 2 3" xfId="203"/>
    <cellStyle name="Обычный 12 3" xfId="138"/>
    <cellStyle name="Обычный 12 3 2" xfId="209"/>
    <cellStyle name="Обычный 12 4" xfId="188"/>
    <cellStyle name="Обычный 13" xfId="28"/>
    <cellStyle name="Обычный 13 2" xfId="139"/>
    <cellStyle name="Обычный 13 2 2" xfId="210"/>
    <cellStyle name="Обычный 13 3" xfId="174"/>
    <cellStyle name="Обычный 14" xfId="29"/>
    <cellStyle name="Обычный 14 2" xfId="140"/>
    <cellStyle name="Обычный 14 2 2" xfId="211"/>
    <cellStyle name="Обычный 14 3" xfId="189"/>
    <cellStyle name="Обычный 15" xfId="141"/>
    <cellStyle name="Обычный 15 2" xfId="168"/>
    <cellStyle name="Обычный 15 2 2" xfId="237"/>
    <cellStyle name="Обычный 15 2 4" xfId="244"/>
    <cellStyle name="Обычный 15 3" xfId="169"/>
    <cellStyle name="Обычный 15 4" xfId="236"/>
    <cellStyle name="Обычный 16" xfId="170"/>
    <cellStyle name="Обычный 17" xfId="243"/>
    <cellStyle name="Обычный 2" xfId="5"/>
    <cellStyle name="Обычный 2 2" xfId="6"/>
    <cellStyle name="Обычный 2 2 2" xfId="30"/>
    <cellStyle name="Обычный 2 2 3" xfId="31"/>
    <cellStyle name="Обычный 2 2 4" xfId="32"/>
    <cellStyle name="Обычный 2 2 5" xfId="240"/>
    <cellStyle name="Обычный 2 21" xfId="247"/>
    <cellStyle name="Обычный 2 3" xfId="33"/>
    <cellStyle name="Обычный 2 3 2" xfId="241"/>
    <cellStyle name="Обычный 2 4" xfId="167"/>
    <cellStyle name="Обычный 3" xfId="7"/>
    <cellStyle name="Обычный 3 2" xfId="34"/>
    <cellStyle name="Обычный 3 2 2" xfId="35"/>
    <cellStyle name="Обычный 3 2 2 2" xfId="142"/>
    <cellStyle name="Обычный 3 2 2 2 2" xfId="212"/>
    <cellStyle name="Обычный 3 2 2 3" xfId="193"/>
    <cellStyle name="Обычный 3 2 3" xfId="143"/>
    <cellStyle name="Обычный 3 2 3 2" xfId="213"/>
    <cellStyle name="Обычный 3 2 4" xfId="178"/>
    <cellStyle name="Обычный 3 3" xfId="36"/>
    <cellStyle name="Обычный 3 4" xfId="37"/>
    <cellStyle name="Обычный 3 5" xfId="144"/>
    <cellStyle name="Обычный 3 5 2" xfId="214"/>
    <cellStyle name="Обычный 3 6" xfId="172"/>
    <cellStyle name="Обычный 4" xfId="10"/>
    <cellStyle name="Обычный 4 2" xfId="38"/>
    <cellStyle name="Обычный 4 2 2" xfId="39"/>
    <cellStyle name="Обычный 4 2 2 2" xfId="145"/>
    <cellStyle name="Обычный 4 2 2 2 2" xfId="215"/>
    <cellStyle name="Обычный 4 2 2 3" xfId="195"/>
    <cellStyle name="Обычный 4 2 3" xfId="146"/>
    <cellStyle name="Обычный 4 2 3 2" xfId="216"/>
    <cellStyle name="Обычный 4 2 4" xfId="180"/>
    <cellStyle name="Обычный 4 3" xfId="40"/>
    <cellStyle name="Обычный 4 4" xfId="41"/>
    <cellStyle name="Обычный 4 5" xfId="147"/>
    <cellStyle name="Обычный 4 5 2" xfId="217"/>
    <cellStyle name="Обычный 4 6" xfId="173"/>
    <cellStyle name="Обычный 5" xfId="1"/>
    <cellStyle name="Обычный 5 10" xfId="248"/>
    <cellStyle name="Обычный 5 2" xfId="42"/>
    <cellStyle name="Обычный 6" xfId="43"/>
    <cellStyle name="Обычный 6 2" xfId="44"/>
    <cellStyle name="Обычный 6 2 2" xfId="45"/>
    <cellStyle name="Обычный 6 3" xfId="46"/>
    <cellStyle name="Обычный 6 4" xfId="47"/>
    <cellStyle name="Обычный 6 4 2" xfId="148"/>
    <cellStyle name="Обычный 6 4 2 2" xfId="218"/>
    <cellStyle name="Обычный 6 4 3" xfId="190"/>
    <cellStyle name="Обычный 6 5" xfId="149"/>
    <cellStyle name="Обычный 6 5 2" xfId="219"/>
    <cellStyle name="Обычный 6 6" xfId="175"/>
    <cellStyle name="Обычный 7" xfId="48"/>
    <cellStyle name="Обычный 7 2" xfId="49"/>
    <cellStyle name="Обычный 8" xfId="50"/>
    <cellStyle name="Обычный 8 2" xfId="51"/>
    <cellStyle name="Обычный 9" xfId="52"/>
    <cellStyle name="Обычный 9 2" xfId="53"/>
    <cellStyle name="Обычный 9 2 2" xfId="54"/>
    <cellStyle name="Обычный 9 2 2 2" xfId="150"/>
    <cellStyle name="Обычный 9 2 2 2 2" xfId="220"/>
    <cellStyle name="Обычный 9 2 2 3" xfId="200"/>
    <cellStyle name="Обычный 9 2 3" xfId="151"/>
    <cellStyle name="Обычный 9 2 3 2" xfId="221"/>
    <cellStyle name="Обычный 9 2 4" xfId="185"/>
    <cellStyle name="Обычный 9 3" xfId="55"/>
    <cellStyle name="Обычный 9 3 2" xfId="152"/>
    <cellStyle name="Обычный 9 3 2 2" xfId="222"/>
    <cellStyle name="Обычный 9 3 3" xfId="192"/>
    <cellStyle name="Обычный 9 4" xfId="153"/>
    <cellStyle name="Обычный 9 4 2" xfId="223"/>
    <cellStyle name="Обычный 9 5" xfId="177"/>
    <cellStyle name="Обычный_Лист1" xfId="245"/>
    <cellStyle name="Процентный" xfId="11" builtinId="5"/>
    <cellStyle name="Процентный 2" xfId="56"/>
    <cellStyle name="Процентный 2 2" xfId="57"/>
    <cellStyle name="Процентный 2 2 2" xfId="58"/>
    <cellStyle name="Процентный 2 2 2 2" xfId="154"/>
    <cellStyle name="Процентный 2 2 2 2 2" xfId="224"/>
    <cellStyle name="Процентный 2 2 2 3" xfId="197"/>
    <cellStyle name="Процентный 2 2 3" xfId="155"/>
    <cellStyle name="Процентный 2 2 3 2" xfId="225"/>
    <cellStyle name="Процентный 2 2 4" xfId="182"/>
    <cellStyle name="Процентный 2 3" xfId="238"/>
    <cellStyle name="Процентный 3" xfId="59"/>
    <cellStyle name="Процентный 4" xfId="60"/>
    <cellStyle name="Процентный 5" xfId="61"/>
    <cellStyle name="Процентный 5 2" xfId="156"/>
    <cellStyle name="Процентный 5 2 2" xfId="226"/>
    <cellStyle name="Процентный 5 3" xfId="183"/>
    <cellStyle name="Процентный 6" xfId="62"/>
    <cellStyle name="Процентный 6 2" xfId="157"/>
    <cellStyle name="Процентный 6 2 2" xfId="227"/>
    <cellStyle name="Процентный 6 3" xfId="198"/>
    <cellStyle name="Процентный 7" xfId="158"/>
    <cellStyle name="Стиль 1" xfId="2"/>
    <cellStyle name="Стиль 1 2" xfId="63"/>
    <cellStyle name="Стиль 1 2 2" xfId="64"/>
    <cellStyle name="Стиль 1 3" xfId="3"/>
    <cellStyle name="Стиль 1 3 2" xfId="65"/>
    <cellStyle name="Стиль 1 4" xfId="66"/>
    <cellStyle name="Стиль 1 4 2" xfId="67"/>
    <cellStyle name="Стиль 1 4 3" xfId="68"/>
    <cellStyle name="Стиль 1 5" xfId="69"/>
    <cellStyle name="Финансовый [0] 2" xfId="70"/>
    <cellStyle name="Финансовый 10" xfId="71"/>
    <cellStyle name="Финансовый 11" xfId="72"/>
    <cellStyle name="Финансовый 12" xfId="73"/>
    <cellStyle name="Финансовый 13" xfId="74"/>
    <cellStyle name="Финансовый 14" xfId="75"/>
    <cellStyle name="Финансовый 15" xfId="76"/>
    <cellStyle name="Финансовый 16" xfId="242"/>
    <cellStyle name="Финансовый 2" xfId="77"/>
    <cellStyle name="Финансовый 2 2" xfId="78"/>
    <cellStyle name="Финансовый 2 2 2" xfId="79"/>
    <cellStyle name="Финансовый 2 2 2 2" xfId="159"/>
    <cellStyle name="Финансовый 2 2 2 2 2" xfId="228"/>
    <cellStyle name="Финансовый 2 2 2 3" xfId="194"/>
    <cellStyle name="Финансовый 2 2 3" xfId="160"/>
    <cellStyle name="Финансовый 2 2 3 2" xfId="229"/>
    <cellStyle name="Финансовый 2 2 4" xfId="179"/>
    <cellStyle name="Финансовый 3" xfId="80"/>
    <cellStyle name="Финансовый 3 2" xfId="81"/>
    <cellStyle name="Финансовый 3 2 2" xfId="82"/>
    <cellStyle name="Финансовый 3 2 2 2" xfId="161"/>
    <cellStyle name="Финансовый 3 2 2 2 2" xfId="230"/>
    <cellStyle name="Финансовый 3 2 2 3" xfId="196"/>
    <cellStyle name="Финансовый 3 2 3" xfId="162"/>
    <cellStyle name="Финансовый 3 2 3 2" xfId="231"/>
    <cellStyle name="Финансовый 3 2 4" xfId="181"/>
    <cellStyle name="Финансовый 4" xfId="83"/>
    <cellStyle name="Финансовый 4 2" xfId="84"/>
    <cellStyle name="Финансовый 4 2 2" xfId="163"/>
    <cellStyle name="Финансовый 4 2 2 2" xfId="232"/>
    <cellStyle name="Финансовый 4 2 3" xfId="191"/>
    <cellStyle name="Финансовый 4 3" xfId="164"/>
    <cellStyle name="Финансовый 4 3 2" xfId="233"/>
    <cellStyle name="Финансовый 4 4" xfId="176"/>
    <cellStyle name="Финансовый 5" xfId="85"/>
    <cellStyle name="Финансовый 6" xfId="86"/>
    <cellStyle name="Финансовый 7" xfId="87"/>
    <cellStyle name="Финансовый 8" xfId="88"/>
    <cellStyle name="Финансовый 9" xfId="89"/>
    <cellStyle name="千位分隔 2" xfId="90"/>
    <cellStyle name="千位分隔 2 2" xfId="91"/>
    <cellStyle name="常规 10" xfId="92"/>
    <cellStyle name="常规 10 2" xfId="93"/>
    <cellStyle name="常规 2" xfId="94"/>
    <cellStyle name="常规 2 2" xfId="95"/>
    <cellStyle name="常规 2 2 2" xfId="96"/>
    <cellStyle name="常规 2 2 3" xfId="97"/>
    <cellStyle name="常规 2 2 4" xfId="98"/>
    <cellStyle name="常规 2 3" xfId="99"/>
    <cellStyle name="常规 2 3 2" xfId="100"/>
    <cellStyle name="常规 2 4" xfId="101"/>
    <cellStyle name="常规 2 4 2" xfId="102"/>
    <cellStyle name="常规 2 5" xfId="103"/>
    <cellStyle name="常规 2 54 18" xfId="104"/>
    <cellStyle name="常规 2 54 18 2" xfId="105"/>
    <cellStyle name="常规 2 54 18 2 2" xfId="106"/>
    <cellStyle name="常规 2 54 18 3" xfId="107"/>
    <cellStyle name="常规 2 6" xfId="108"/>
    <cellStyle name="常规 20 7" xfId="109"/>
    <cellStyle name="常规 3" xfId="110"/>
    <cellStyle name="常规 3 2" xfId="111"/>
    <cellStyle name="常规 3 2 2" xfId="112"/>
    <cellStyle name="常规 3 3" xfId="113"/>
    <cellStyle name="常规 3 4" xfId="114"/>
    <cellStyle name="常规 3 6 2" xfId="115"/>
    <cellStyle name="常规 3 6 2 2" xfId="116"/>
    <cellStyle name="常规 3 6 2 3" xfId="117"/>
    <cellStyle name="常规 3 6 2 3 2" xfId="165"/>
    <cellStyle name="常规 3 6 2 3 2 2" xfId="234"/>
    <cellStyle name="常规 3 6 2 3 3" xfId="201"/>
    <cellStyle name="常规 3 6 2 4" xfId="166"/>
    <cellStyle name="常规 3 6 2 4 2" xfId="235"/>
    <cellStyle name="常规 3 6 2 5" xfId="186"/>
    <cellStyle name="常规 4" xfId="118"/>
    <cellStyle name="常规 4 2" xfId="119"/>
    <cellStyle name="常规 4 2 2" xfId="120"/>
    <cellStyle name="常规 4 3" xfId="121"/>
    <cellStyle name="常规 5" xfId="122"/>
    <cellStyle name="常规 5 2" xfId="123"/>
    <cellStyle name="常规 5 2 2" xfId="124"/>
    <cellStyle name="常规 5 3" xfId="125"/>
    <cellStyle name="常规 72" xfId="171"/>
    <cellStyle name="常规_07年商用型谱8。8" xfId="126"/>
    <cellStyle name="样式 1" xfId="127"/>
    <cellStyle name="样式 1 2" xfId="128"/>
    <cellStyle name="百分比 2" xfId="129"/>
    <cellStyle name="百分比 2 2" xfId="130"/>
  </cellStyles>
  <dxfs count="52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fill>
        <patternFill>
          <bgColor theme="0" tint="-4.9989318521683403E-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ck">
          <color auto="1"/>
        </vertical>
        <horizontal style="thick">
          <color auto="1"/>
        </horizontal>
      </border>
    </dxf>
    <dxf>
      <font>
        <b/>
        <i val="0"/>
      </font>
      <fill>
        <gradientFill>
          <stop position="0">
            <color theme="0" tint="-5.0965910824915313E-2"/>
          </stop>
          <stop position="1">
            <color theme="0" tint="-0.34900967436750391"/>
          </stop>
        </gradient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ck">
          <color auto="1"/>
        </vertical>
        <horizontal style="thick">
          <color auto="1"/>
        </horizontal>
      </border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2" defaultPivotStyle="PivotStyleLight16">
    <tableStyle name="Invisible" pivot="0" table="0" count="0"/>
    <tableStyle name="Стиль сводной таблицы 1" table="0" count="5">
      <tableStyleElement type="wholeTable" dxfId="51"/>
      <tableStyleElement type="firstColumnStripe" dxfId="50"/>
      <tableStyleElement type="firstSubtotalColumn" dxfId="49"/>
      <tableStyleElement type="firstSubtotalRow" dxfId="48"/>
      <tableStyleElement type="secondSubtotalRow" dxfId="47"/>
    </tableStyle>
  </tableStyles>
  <colors>
    <mruColors>
      <color rgb="FF0794D3"/>
      <color rgb="FF00FF00"/>
      <color rgb="FF1F94D2"/>
      <color rgb="FFCDE8F7"/>
      <color rgb="FF08A4EA"/>
      <color rgb="FF87C9ED"/>
      <color rgb="FF09ADF7"/>
      <color rgb="FFFFFFCC"/>
      <color rgb="FFFFFFEB"/>
      <color rgb="FFDAF3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RAC &amp; Portable'!B24"/><Relationship Id="rId13" Type="http://schemas.openxmlformats.org/officeDocument/2006/relationships/hyperlink" Target="https://air-midea.com/" TargetMode="External"/><Relationship Id="rId3" Type="http://schemas.openxmlformats.org/officeDocument/2006/relationships/hyperlink" Target="https://b2b.daichi.ru/" TargetMode="External"/><Relationship Id="rId7" Type="http://schemas.openxmlformats.org/officeDocument/2006/relationships/image" Target="../media/image5.png"/><Relationship Id="rId12" Type="http://schemas.openxmlformats.org/officeDocument/2006/relationships/image" Target="../media/image8.png"/><Relationship Id="rId17" Type="http://schemas.openxmlformats.org/officeDocument/2006/relationships/image" Target="../media/image11.gif"/><Relationship Id="rId2" Type="http://schemas.openxmlformats.org/officeDocument/2006/relationships/image" Target="../media/image2.jpeg"/><Relationship Id="rId16" Type="http://schemas.openxmlformats.org/officeDocument/2006/relationships/hyperlink" Target="https://daichi.business/support/leaflets/" TargetMode="External"/><Relationship Id="rId1" Type="http://schemas.openxmlformats.org/officeDocument/2006/relationships/image" Target="../media/image1.jpeg"/><Relationship Id="rId6" Type="http://schemas.openxmlformats.org/officeDocument/2006/relationships/hyperlink" Target="#'LCAC inverter'!B14"/><Relationship Id="rId11" Type="http://schemas.openxmlformats.org/officeDocument/2006/relationships/hyperlink" Target="https://www.youtube.com/@DaichiPromo/videos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0.jpeg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image" Target="../media/image6.png"/><Relationship Id="rId14" Type="http://schemas.openxmlformats.org/officeDocument/2006/relationships/image" Target="../media/image9.gi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26" Type="http://schemas.openxmlformats.org/officeDocument/2006/relationships/image" Target="../media/image34.png"/><Relationship Id="rId39" Type="http://schemas.openxmlformats.org/officeDocument/2006/relationships/image" Target="../media/image37.png"/><Relationship Id="rId3" Type="http://schemas.openxmlformats.org/officeDocument/2006/relationships/image" Target="../media/image14.png"/><Relationship Id="rId21" Type="http://schemas.openxmlformats.org/officeDocument/2006/relationships/image" Target="../media/image30.png"/><Relationship Id="rId34" Type="http://schemas.openxmlformats.org/officeDocument/2006/relationships/hyperlink" Target="https://air-midea.com/catalog/bytovye-konditsionery/nastennye-split-sistemy/invertornye-split-sistemy/breezeless-e/" TargetMode="External"/><Relationship Id="rId7" Type="http://schemas.openxmlformats.org/officeDocument/2006/relationships/image" Target="../media/image17.png"/><Relationship Id="rId12" Type="http://schemas.openxmlformats.org/officeDocument/2006/relationships/image" Target="../media/image21.png"/><Relationship Id="rId17" Type="http://schemas.openxmlformats.org/officeDocument/2006/relationships/image" Target="../media/image26.jpeg"/><Relationship Id="rId25" Type="http://schemas.openxmlformats.org/officeDocument/2006/relationships/image" Target="../media/image33.png"/><Relationship Id="rId33" Type="http://schemas.microsoft.com/office/2007/relationships/hdphoto" Target="../media/hdphoto2.wdp"/><Relationship Id="rId38" Type="http://schemas.openxmlformats.org/officeDocument/2006/relationships/hyperlink" Target="https://air-midea.com/catalog/bytovye-konditsionery/mobilnye-konditsionery/" TargetMode="External"/><Relationship Id="rId2" Type="http://schemas.openxmlformats.org/officeDocument/2006/relationships/image" Target="../media/image13.png"/><Relationship Id="rId16" Type="http://schemas.openxmlformats.org/officeDocument/2006/relationships/image" Target="../media/image25.png"/><Relationship Id="rId20" Type="http://schemas.openxmlformats.org/officeDocument/2006/relationships/image" Target="../media/image29.png"/><Relationship Id="rId29" Type="http://schemas.openxmlformats.org/officeDocument/2006/relationships/hyperlink" Target="https://www.youtube.com/@DaichiPromo/videos" TargetMode="External"/><Relationship Id="rId1" Type="http://schemas.openxmlformats.org/officeDocument/2006/relationships/image" Target="../media/image12.png"/><Relationship Id="rId6" Type="http://schemas.openxmlformats.org/officeDocument/2006/relationships/hyperlink" Target="#'&#1059;&#1089;&#1083;&#1091;&#1075;&#1080; &#1044;&#1040;&#1048;&#1063;&#1048;'!R1C1"/><Relationship Id="rId11" Type="http://schemas.openxmlformats.org/officeDocument/2006/relationships/image" Target="../media/image20.png"/><Relationship Id="rId24" Type="http://schemas.openxmlformats.org/officeDocument/2006/relationships/image" Target="../media/image32.png"/><Relationship Id="rId32" Type="http://schemas.openxmlformats.org/officeDocument/2006/relationships/image" Target="../media/image36.png"/><Relationship Id="rId37" Type="http://schemas.openxmlformats.org/officeDocument/2006/relationships/hyperlink" Target="https://air-midea.com/catalog/bytovye-konditsionery/nastennye-split-sistemy/invertornye-split-sistemy/primary-inverter/" TargetMode="External"/><Relationship Id="rId5" Type="http://schemas.openxmlformats.org/officeDocument/2006/relationships/image" Target="../media/image16.png"/><Relationship Id="rId15" Type="http://schemas.openxmlformats.org/officeDocument/2006/relationships/image" Target="../media/image24.png"/><Relationship Id="rId23" Type="http://schemas.microsoft.com/office/2007/relationships/hdphoto" Target="../media/hdphoto1.wdp"/><Relationship Id="rId28" Type="http://schemas.openxmlformats.org/officeDocument/2006/relationships/hyperlink" Target="https://air-midea.com/catalog/bytovye-konditsionery/nastennye-split-sistemy/invertornye-split-sistemy/breezeless/" TargetMode="External"/><Relationship Id="rId36" Type="http://schemas.openxmlformats.org/officeDocument/2006/relationships/hyperlink" Target="https://air-midea.com/catalog/bytovye-konditsionery/nastennye-split-sistemy/invertornye-split-sistemy/unlimited-inverter/" TargetMode="External"/><Relationship Id="rId10" Type="http://schemas.openxmlformats.org/officeDocument/2006/relationships/image" Target="../media/image19.png"/><Relationship Id="rId19" Type="http://schemas.openxmlformats.org/officeDocument/2006/relationships/image" Target="../media/image28.png"/><Relationship Id="rId31" Type="http://schemas.openxmlformats.org/officeDocument/2006/relationships/hyperlink" Target="https://air-midea.com/catalog/bytovye-konditsionery/nastennye-split-sistemy/invertornye-split-sistemy/persona-inverter/" TargetMode="External"/><Relationship Id="rId4" Type="http://schemas.openxmlformats.org/officeDocument/2006/relationships/image" Target="../media/image15.png"/><Relationship Id="rId9" Type="http://schemas.openxmlformats.org/officeDocument/2006/relationships/hyperlink" Target="#&#1050;&#1086;&#1085;&#1090;&#1088;&#1086;&#1083;&#1083;&#1077;&#1088;&#1099;!R1C1"/><Relationship Id="rId14" Type="http://schemas.openxmlformats.org/officeDocument/2006/relationships/image" Target="../media/image23.png"/><Relationship Id="rId22" Type="http://schemas.openxmlformats.org/officeDocument/2006/relationships/image" Target="../media/image31.png"/><Relationship Id="rId27" Type="http://schemas.openxmlformats.org/officeDocument/2006/relationships/image" Target="../media/image35.png"/><Relationship Id="rId30" Type="http://schemas.openxmlformats.org/officeDocument/2006/relationships/hyperlink" Target="https://air-midea.com/catalog/bytovye-konditsionery/nastennye-split-sistemy/invertornye-split-sistemy/gaia/" TargetMode="External"/><Relationship Id="rId35" Type="http://schemas.openxmlformats.org/officeDocument/2006/relationships/hyperlink" Target="https://air-midea.com/catalog/bytovye-konditsionery/nastennye-split-sistemy/invertornye-split-sistemy/paramount-inverter/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45.png"/><Relationship Id="rId18" Type="http://schemas.openxmlformats.org/officeDocument/2006/relationships/image" Target="../media/image47.png"/><Relationship Id="rId26" Type="http://schemas.openxmlformats.org/officeDocument/2006/relationships/image" Target="../media/image19.png"/><Relationship Id="rId3" Type="http://schemas.openxmlformats.org/officeDocument/2006/relationships/image" Target="../media/image37.png"/><Relationship Id="rId21" Type="http://schemas.openxmlformats.org/officeDocument/2006/relationships/image" Target="../media/image26.jpeg"/><Relationship Id="rId7" Type="http://schemas.openxmlformats.org/officeDocument/2006/relationships/image" Target="../media/image41.png"/><Relationship Id="rId12" Type="http://schemas.openxmlformats.org/officeDocument/2006/relationships/image" Target="../media/image12.png"/><Relationship Id="rId17" Type="http://schemas.openxmlformats.org/officeDocument/2006/relationships/image" Target="../media/image46.png"/><Relationship Id="rId25" Type="http://schemas.openxmlformats.org/officeDocument/2006/relationships/hyperlink" Target="#&#1050;&#1086;&#1085;&#1090;&#1088;&#1086;&#1083;&#1083;&#1077;&#1088;&#1099;!R1C1"/><Relationship Id="rId2" Type="http://schemas.openxmlformats.org/officeDocument/2006/relationships/image" Target="../media/image39.png"/><Relationship Id="rId16" Type="http://schemas.openxmlformats.org/officeDocument/2006/relationships/image" Target="../media/image22.png"/><Relationship Id="rId20" Type="http://schemas.microsoft.com/office/2007/relationships/hdphoto" Target="../media/hdphoto1.wdp"/><Relationship Id="rId29" Type="http://schemas.openxmlformats.org/officeDocument/2006/relationships/hyperlink" Target="https://air-midea.com/catalog/multisplit-sistemy/vnutrennie-bloki/nastennye/breezeless_multi/" TargetMode="External"/><Relationship Id="rId1" Type="http://schemas.openxmlformats.org/officeDocument/2006/relationships/image" Target="../media/image38.png"/><Relationship Id="rId6" Type="http://schemas.openxmlformats.org/officeDocument/2006/relationships/image" Target="../media/image40.png"/><Relationship Id="rId11" Type="http://schemas.openxmlformats.org/officeDocument/2006/relationships/image" Target="../media/image21.png"/><Relationship Id="rId24" Type="http://schemas.openxmlformats.org/officeDocument/2006/relationships/image" Target="../media/image49.jpeg"/><Relationship Id="rId32" Type="http://schemas.openxmlformats.org/officeDocument/2006/relationships/hyperlink" Target="https://air-midea.com/catalog/multisplit-sistemy/vnutrennie-bloki/kanalnye/mtiu-p/" TargetMode="External"/><Relationship Id="rId5" Type="http://schemas.openxmlformats.org/officeDocument/2006/relationships/image" Target="../media/image17.png"/><Relationship Id="rId15" Type="http://schemas.openxmlformats.org/officeDocument/2006/relationships/image" Target="../media/image20.png"/><Relationship Id="rId23" Type="http://schemas.openxmlformats.org/officeDocument/2006/relationships/hyperlink" Target="#&#1050;&#1086;&#1085;&#1090;&#1088;&#1086;&#1083;&#1083;&#1077;&#1088;&#1099;!A1"/><Relationship Id="rId28" Type="http://schemas.openxmlformats.org/officeDocument/2006/relationships/hyperlink" Target="https://air-midea.com/catalog/multisplit-sistemy/vnutrennie-bloki/nastennye/" TargetMode="External"/><Relationship Id="rId10" Type="http://schemas.openxmlformats.org/officeDocument/2006/relationships/image" Target="../media/image44.png"/><Relationship Id="rId19" Type="http://schemas.openxmlformats.org/officeDocument/2006/relationships/image" Target="../media/image31.png"/><Relationship Id="rId31" Type="http://schemas.openxmlformats.org/officeDocument/2006/relationships/hyperlink" Target="https://air-midea.com/catalog/multisplit-sistemy/vnutrennie-bloki/kassetnye/mca3i/" TargetMode="External"/><Relationship Id="rId4" Type="http://schemas.openxmlformats.org/officeDocument/2006/relationships/hyperlink" Target="#'&#1059;&#1089;&#1083;&#1091;&#1075;&#1080; &#1044;&#1040;&#1048;&#1063;&#1048;'!R1C1"/><Relationship Id="rId9" Type="http://schemas.openxmlformats.org/officeDocument/2006/relationships/image" Target="../media/image43.png"/><Relationship Id="rId14" Type="http://schemas.openxmlformats.org/officeDocument/2006/relationships/image" Target="../media/image23.png"/><Relationship Id="rId22" Type="http://schemas.openxmlformats.org/officeDocument/2006/relationships/image" Target="../media/image48.png"/><Relationship Id="rId27" Type="http://schemas.openxmlformats.org/officeDocument/2006/relationships/hyperlink" Target="https://air-midea.com/catalog/multisplit-sistemy/naruzhnye-bloki/" TargetMode="External"/><Relationship Id="rId30" Type="http://schemas.openxmlformats.org/officeDocument/2006/relationships/hyperlink" Target="https://air-midea.com/catalog/multisplit-sistemy/vnutrennie-bloki/nastennye/unlimited-inverter-multi/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image" Target="../media/image55.png"/><Relationship Id="rId18" Type="http://schemas.openxmlformats.org/officeDocument/2006/relationships/image" Target="../media/image60.png"/><Relationship Id="rId3" Type="http://schemas.openxmlformats.org/officeDocument/2006/relationships/image" Target="../media/image15.png"/><Relationship Id="rId21" Type="http://schemas.openxmlformats.org/officeDocument/2006/relationships/hyperlink" Target="https://air-midea.com/catalog/polupromyshlennye-split-sistemy/kassetnye/on-off-kassetnye-split-sistemy/polnorazmernye/" TargetMode="External"/><Relationship Id="rId7" Type="http://schemas.openxmlformats.org/officeDocument/2006/relationships/image" Target="../media/image17.png"/><Relationship Id="rId12" Type="http://schemas.openxmlformats.org/officeDocument/2006/relationships/image" Target="../media/image54.png"/><Relationship Id="rId17" Type="http://schemas.openxmlformats.org/officeDocument/2006/relationships/image" Target="../media/image59.png"/><Relationship Id="rId25" Type="http://schemas.openxmlformats.org/officeDocument/2006/relationships/hyperlink" Target="https://air-midea.com/catalog/polupromyshlennye-split-sistemy/kanalnye/on-off-kanalnye-split-sistemy/vysokonapornye/" TargetMode="External"/><Relationship Id="rId2" Type="http://schemas.openxmlformats.org/officeDocument/2006/relationships/image" Target="../media/image51.png"/><Relationship Id="rId16" Type="http://schemas.openxmlformats.org/officeDocument/2006/relationships/image" Target="../media/image58.png"/><Relationship Id="rId20" Type="http://schemas.openxmlformats.org/officeDocument/2006/relationships/hyperlink" Target="https://air-midea.com/catalog/polupromyshlennye-split-sistemy/kassetnye/on-off-kassetnye-split-sistemy/kompaktnye/" TargetMode="External"/><Relationship Id="rId1" Type="http://schemas.openxmlformats.org/officeDocument/2006/relationships/image" Target="../media/image50.png"/><Relationship Id="rId6" Type="http://schemas.openxmlformats.org/officeDocument/2006/relationships/hyperlink" Target="#'&#1059;&#1089;&#1083;&#1091;&#1075;&#1080; &#1044;&#1040;&#1048;&#1063;&#1048;'!R1C1"/><Relationship Id="rId11" Type="http://schemas.openxmlformats.org/officeDocument/2006/relationships/image" Target="../media/image23.png"/><Relationship Id="rId24" Type="http://schemas.openxmlformats.org/officeDocument/2006/relationships/hyperlink" Target="https://air-midea.com/catalog/polupromyshlennye-split-sistemy/kanalnye/on-off-kanalnye-split-sistemy/srednenapornye/" TargetMode="External"/><Relationship Id="rId5" Type="http://schemas.openxmlformats.org/officeDocument/2006/relationships/image" Target="../media/image52.png"/><Relationship Id="rId15" Type="http://schemas.openxmlformats.org/officeDocument/2006/relationships/image" Target="../media/image57.png"/><Relationship Id="rId23" Type="http://schemas.openxmlformats.org/officeDocument/2006/relationships/hyperlink" Target="https://air-midea.com/catalog/polupromyshlennye-split-sistemy/kolonnye-split-sistemy/on-off-kolonnye-split-sistemy/" TargetMode="External"/><Relationship Id="rId10" Type="http://schemas.openxmlformats.org/officeDocument/2006/relationships/image" Target="../media/image21.png"/><Relationship Id="rId19" Type="http://schemas.openxmlformats.org/officeDocument/2006/relationships/image" Target="../media/image61.jpeg"/><Relationship Id="rId4" Type="http://schemas.openxmlformats.org/officeDocument/2006/relationships/hyperlink" Target="#&#1050;&#1086;&#1085;&#1090;&#1088;&#1086;&#1083;&#1083;&#1077;&#1088;&#1099;!R1C1"/><Relationship Id="rId9" Type="http://schemas.openxmlformats.org/officeDocument/2006/relationships/image" Target="../media/image53.png"/><Relationship Id="rId14" Type="http://schemas.openxmlformats.org/officeDocument/2006/relationships/image" Target="../media/image56.png"/><Relationship Id="rId22" Type="http://schemas.openxmlformats.org/officeDocument/2006/relationships/hyperlink" Target="https://air-midea.com/catalog/polupromyshlennye-split-sistemy/napolnopotolochnye/on-off-napolno-potolochnye-split-sistemy/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microsoft.com/office/2007/relationships/hdphoto" Target="../media/hdphoto1.wdp"/><Relationship Id="rId18" Type="http://schemas.openxmlformats.org/officeDocument/2006/relationships/image" Target="../media/image70.png"/><Relationship Id="rId26" Type="http://schemas.openxmlformats.org/officeDocument/2006/relationships/hyperlink" Target="https://air-midea.com/catalog/polupromyshlennye-split-sistemy/kolonnye-split-sistemy/invertornye-kolonnye-split-sistemy/" TargetMode="External"/><Relationship Id="rId3" Type="http://schemas.openxmlformats.org/officeDocument/2006/relationships/image" Target="../media/image63.png"/><Relationship Id="rId21" Type="http://schemas.openxmlformats.org/officeDocument/2006/relationships/image" Target="../media/image15.png"/><Relationship Id="rId7" Type="http://schemas.openxmlformats.org/officeDocument/2006/relationships/image" Target="../media/image40.png"/><Relationship Id="rId12" Type="http://schemas.openxmlformats.org/officeDocument/2006/relationships/image" Target="../media/image31.png"/><Relationship Id="rId17" Type="http://schemas.microsoft.com/office/2007/relationships/hdphoto" Target="../media/hdphoto3.wdp"/><Relationship Id="rId25" Type="http://schemas.openxmlformats.org/officeDocument/2006/relationships/hyperlink" Target="https://air-midea.com/catalog/polupromyshlennye-split-sistemy/napolnopotolochnye/invertornye-napolno-potolochnye-split-sistemy/" TargetMode="External"/><Relationship Id="rId2" Type="http://schemas.openxmlformats.org/officeDocument/2006/relationships/hyperlink" Target="#&#1050;&#1086;&#1085;&#1090;&#1088;&#1086;&#1083;&#1083;&#1077;&#1088;&#1099;!R1C1"/><Relationship Id="rId16" Type="http://schemas.openxmlformats.org/officeDocument/2006/relationships/image" Target="../media/image69.png"/><Relationship Id="rId20" Type="http://schemas.openxmlformats.org/officeDocument/2006/relationships/image" Target="../media/image51.png"/><Relationship Id="rId1" Type="http://schemas.openxmlformats.org/officeDocument/2006/relationships/image" Target="../media/image62.png"/><Relationship Id="rId6" Type="http://schemas.openxmlformats.org/officeDocument/2006/relationships/image" Target="../media/image64.png"/><Relationship Id="rId11" Type="http://schemas.openxmlformats.org/officeDocument/2006/relationships/image" Target="../media/image66.png"/><Relationship Id="rId24" Type="http://schemas.openxmlformats.org/officeDocument/2006/relationships/hyperlink" Target="https://air-midea.com/catalog/polupromyshlennye-split-sistemy/kassetnye/invertornye-kasettnye-split-sistemy/polnorazmernye/" TargetMode="External"/><Relationship Id="rId5" Type="http://schemas.openxmlformats.org/officeDocument/2006/relationships/image" Target="../media/image17.png"/><Relationship Id="rId15" Type="http://schemas.openxmlformats.org/officeDocument/2006/relationships/image" Target="../media/image68.png"/><Relationship Id="rId23" Type="http://schemas.openxmlformats.org/officeDocument/2006/relationships/hyperlink" Target="https://air-midea.com/catalog/polupromyshlennye-split-sistemy/kassetnye/invertornye-kasettnye-split-sistemy/kompaktnye/" TargetMode="External"/><Relationship Id="rId10" Type="http://schemas.openxmlformats.org/officeDocument/2006/relationships/image" Target="../media/image65.png"/><Relationship Id="rId19" Type="http://schemas.microsoft.com/office/2007/relationships/hdphoto" Target="../media/hdphoto4.wdp"/><Relationship Id="rId4" Type="http://schemas.openxmlformats.org/officeDocument/2006/relationships/hyperlink" Target="#'&#1059;&#1089;&#1083;&#1091;&#1075;&#1080; &#1044;&#1040;&#1048;&#1063;&#1048;'!R1C1"/><Relationship Id="rId9" Type="http://schemas.openxmlformats.org/officeDocument/2006/relationships/image" Target="../media/image23.png"/><Relationship Id="rId14" Type="http://schemas.openxmlformats.org/officeDocument/2006/relationships/image" Target="../media/image67.png"/><Relationship Id="rId22" Type="http://schemas.openxmlformats.org/officeDocument/2006/relationships/image" Target="../media/image61.jpeg"/><Relationship Id="rId27" Type="http://schemas.openxmlformats.org/officeDocument/2006/relationships/hyperlink" Target="https://air-midea.com/catalog/polupromyshlennye-split-sistemy/kanalnye/invertornye-kanalnye-split-sistemy/srednenapornye/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png"/><Relationship Id="rId3" Type="http://schemas.openxmlformats.org/officeDocument/2006/relationships/image" Target="../media/image73.png"/><Relationship Id="rId7" Type="http://schemas.openxmlformats.org/officeDocument/2006/relationships/image" Target="../media/image77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6" Type="http://schemas.openxmlformats.org/officeDocument/2006/relationships/image" Target="../media/image76.png"/><Relationship Id="rId5" Type="http://schemas.openxmlformats.org/officeDocument/2006/relationships/image" Target="../media/image75.png"/><Relationship Id="rId4" Type="http://schemas.openxmlformats.org/officeDocument/2006/relationships/image" Target="../media/image7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80.png"/><Relationship Id="rId7" Type="http://schemas.openxmlformats.org/officeDocument/2006/relationships/hyperlink" Target="#&#1050;&#1086;&#1085;&#1090;&#1088;&#1086;&#1083;&#1083;&#1077;&#1088;&#1099;!R1C1"/><Relationship Id="rId2" Type="http://schemas.openxmlformats.org/officeDocument/2006/relationships/hyperlink" Target="https://daichicloud.ru/split-lineup/" TargetMode="External"/><Relationship Id="rId1" Type="http://schemas.openxmlformats.org/officeDocument/2006/relationships/image" Target="../media/image79.png"/><Relationship Id="rId6" Type="http://schemas.openxmlformats.org/officeDocument/2006/relationships/image" Target="../media/image49.jpeg"/><Relationship Id="rId5" Type="http://schemas.openxmlformats.org/officeDocument/2006/relationships/hyperlink" Target="#&#1050;&#1086;&#1085;&#1090;&#1088;&#1086;&#1083;&#1083;&#1077;&#1088;&#1099;!A1"/><Relationship Id="rId4" Type="http://schemas.openxmlformats.org/officeDocument/2006/relationships/image" Target="../media/image7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png"/><Relationship Id="rId3" Type="http://schemas.openxmlformats.org/officeDocument/2006/relationships/image" Target="../media/image83.png"/><Relationship Id="rId7" Type="http://schemas.openxmlformats.org/officeDocument/2006/relationships/image" Target="../media/image87.png"/><Relationship Id="rId2" Type="http://schemas.openxmlformats.org/officeDocument/2006/relationships/image" Target="../media/image82.jpeg"/><Relationship Id="rId1" Type="http://schemas.openxmlformats.org/officeDocument/2006/relationships/image" Target="../media/image81.png"/><Relationship Id="rId6" Type="http://schemas.openxmlformats.org/officeDocument/2006/relationships/image" Target="../media/image86.pn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7366</xdr:colOff>
      <xdr:row>17</xdr:row>
      <xdr:rowOff>382135</xdr:rowOff>
    </xdr:from>
    <xdr:to>
      <xdr:col>2</xdr:col>
      <xdr:colOff>332445</xdr:colOff>
      <xdr:row>19</xdr:row>
      <xdr:rowOff>85467</xdr:rowOff>
    </xdr:to>
    <xdr:pic>
      <xdr:nvPicPr>
        <xdr:cNvPr id="9" name="Рисунок 8" descr="https://yt3.ggpht.com/a/AGF-l7_GgQWqYDfKoZ1Mwzlrxmn0f4R1xFulV6tbqg=s900-c-k-c0xffffffff-no-rj-mo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7116" y="4559528"/>
          <a:ext cx="326984" cy="331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149678</xdr:colOff>
      <xdr:row>23</xdr:row>
      <xdr:rowOff>242661</xdr:rowOff>
    </xdr:from>
    <xdr:to>
      <xdr:col>21</xdr:col>
      <xdr:colOff>477478</xdr:colOff>
      <xdr:row>25</xdr:row>
      <xdr:rowOff>19200</xdr:rowOff>
    </xdr:to>
    <xdr:pic>
      <xdr:nvPicPr>
        <xdr:cNvPr id="11" name="Рисунок 10" descr="https://yt3.ggpht.com/a/AGF-l7_GgQWqYDfKoZ1Mwzlrxmn0f4R1xFulV6tbqg=s900-c-k-c0xffffffff-no-rj-mo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4357" y="5903232"/>
          <a:ext cx="327800" cy="33443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19</xdr:col>
      <xdr:colOff>489855</xdr:colOff>
      <xdr:row>21</xdr:row>
      <xdr:rowOff>14788</xdr:rowOff>
    </xdr:from>
    <xdr:to>
      <xdr:col>21</xdr:col>
      <xdr:colOff>27213</xdr:colOff>
      <xdr:row>23</xdr:row>
      <xdr:rowOff>307058</xdr:rowOff>
    </xdr:to>
    <xdr:pic>
      <xdr:nvPicPr>
        <xdr:cNvPr id="16" name="Picture 2" descr="C:\Users\dgnezdilov\Downloads\frame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28" t="-484" r="476" b="1077"/>
        <a:stretch/>
      </xdr:blipFill>
      <xdr:spPr bwMode="auto">
        <a:xfrm>
          <a:off x="12695462" y="5185502"/>
          <a:ext cx="816430" cy="782127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94570</xdr:colOff>
      <xdr:row>19</xdr:row>
      <xdr:rowOff>181656</xdr:rowOff>
    </xdr:from>
    <xdr:to>
      <xdr:col>21</xdr:col>
      <xdr:colOff>419649</xdr:colOff>
      <xdr:row>21</xdr:row>
      <xdr:rowOff>28683</xdr:rowOff>
    </xdr:to>
    <xdr:pic>
      <xdr:nvPicPr>
        <xdr:cNvPr id="14" name="Рисунок 13" descr="https://yt3.ggpht.com/a/AGF-l7_GgQWqYDfKoZ1Mwzlrxmn0f4R1xFulV6tbqg=s900-c-k-c0xffffffff-no-rj-mo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9249" y="4862513"/>
          <a:ext cx="325079" cy="3368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25</xdr:col>
      <xdr:colOff>453526</xdr:colOff>
      <xdr:row>5</xdr:row>
      <xdr:rowOff>79805</xdr:rowOff>
    </xdr:from>
    <xdr:to>
      <xdr:col>37</xdr:col>
      <xdr:colOff>398942</xdr:colOff>
      <xdr:row>7</xdr:row>
      <xdr:rowOff>393888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 txBox="1"/>
      </xdr:nvSpPr>
      <xdr:spPr>
        <a:xfrm>
          <a:off x="16428312" y="964269"/>
          <a:ext cx="7293273" cy="6950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Мы рядом</a:t>
          </a:r>
          <a:r>
            <a:rPr lang="ru-RU" sz="20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с Вами!</a:t>
          </a:r>
          <a:endParaRPr lang="ru-RU" sz="2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ru-RU" sz="20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Федеральная сеть торговых представительств Даичи.</a:t>
          </a:r>
          <a:endParaRPr lang="ru-RU" sz="2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352425</xdr:colOff>
      <xdr:row>13</xdr:row>
      <xdr:rowOff>138113</xdr:rowOff>
    </xdr:from>
    <xdr:to>
      <xdr:col>14</xdr:col>
      <xdr:colOff>161924</xdr:colOff>
      <xdr:row>16</xdr:row>
      <xdr:rowOff>23813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4600575" y="3424238"/>
          <a:ext cx="4676774" cy="790575"/>
        </a:xfrm>
        <a:prstGeom prst="rect">
          <a:avLst/>
        </a:prstGeom>
        <a:solidFill>
          <a:srgbClr val="1F94D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397808</xdr:colOff>
      <xdr:row>13</xdr:row>
      <xdr:rowOff>115141</xdr:rowOff>
    </xdr:from>
    <xdr:to>
      <xdr:col>14</xdr:col>
      <xdr:colOff>100853</xdr:colOff>
      <xdr:row>16</xdr:row>
      <xdr:rowOff>179294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5238749" y="3320023"/>
          <a:ext cx="3938869" cy="938212"/>
        </a:xfrm>
        <a:prstGeom prst="rect">
          <a:avLst/>
        </a:prstGeom>
        <a:noFill/>
        <a:ln w="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6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Компания </a:t>
          </a:r>
          <a:r>
            <a:rPr lang="ru-RU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№1</a:t>
          </a:r>
          <a:r>
            <a:rPr lang="ru-RU" sz="16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в мире</a:t>
          </a:r>
          <a:r>
            <a:rPr lang="ru-RU" sz="16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6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по производству бытовых</a:t>
          </a:r>
          <a:r>
            <a:rPr lang="ru-RU" sz="16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и полупромышленных инверторных кондиционеров</a:t>
          </a:r>
          <a:endParaRPr lang="ru-RU" sz="16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14</xdr:col>
      <xdr:colOff>590550</xdr:colOff>
      <xdr:row>13</xdr:row>
      <xdr:rowOff>123825</xdr:rowOff>
    </xdr:from>
    <xdr:to>
      <xdr:col>20</xdr:col>
      <xdr:colOff>653142</xdr:colOff>
      <xdr:row>16</xdr:row>
      <xdr:rowOff>32930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4550" y="3131004"/>
          <a:ext cx="3736521" cy="779962"/>
        </a:xfrm>
        <a:prstGeom prst="rect">
          <a:avLst/>
        </a:prstGeom>
      </xdr:spPr>
    </xdr:pic>
    <xdr:clientData/>
  </xdr:twoCellAnchor>
  <xdr:twoCellAnchor editAs="oneCell">
    <xdr:from>
      <xdr:col>10</xdr:col>
      <xdr:colOff>112057</xdr:colOff>
      <xdr:row>17</xdr:row>
      <xdr:rowOff>65634</xdr:rowOff>
    </xdr:from>
    <xdr:to>
      <xdr:col>14</xdr:col>
      <xdr:colOff>156248</xdr:colOff>
      <xdr:row>25</xdr:row>
      <xdr:rowOff>13607</xdr:rowOff>
    </xdr:to>
    <xdr:pic>
      <xdr:nvPicPr>
        <xdr:cNvPr id="4" name="Рисунок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7872" t="30723" r="38101" b="29967"/>
        <a:stretch/>
      </xdr:blipFill>
      <xdr:spPr>
        <a:xfrm>
          <a:off x="7038093" y="4379098"/>
          <a:ext cx="2262155" cy="2043473"/>
        </a:xfrm>
        <a:prstGeom prst="rect">
          <a:avLst/>
        </a:prstGeom>
      </xdr:spPr>
    </xdr:pic>
    <xdr:clientData/>
  </xdr:twoCellAnchor>
  <xdr:twoCellAnchor editAs="oneCell">
    <xdr:from>
      <xdr:col>6</xdr:col>
      <xdr:colOff>340178</xdr:colOff>
      <xdr:row>17</xdr:row>
      <xdr:rowOff>54428</xdr:rowOff>
    </xdr:from>
    <xdr:to>
      <xdr:col>9</xdr:col>
      <xdr:colOff>557893</xdr:colOff>
      <xdr:row>25</xdr:row>
      <xdr:rowOff>22795</xdr:rowOff>
    </xdr:to>
    <xdr:pic>
      <xdr:nvPicPr>
        <xdr:cNvPr id="5" name="Рисунок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9214" y="4367892"/>
          <a:ext cx="2272393" cy="2063867"/>
        </a:xfrm>
        <a:prstGeom prst="rect">
          <a:avLst/>
        </a:prstGeom>
      </xdr:spPr>
    </xdr:pic>
    <xdr:clientData/>
  </xdr:twoCellAnchor>
  <xdr:twoCellAnchor>
    <xdr:from>
      <xdr:col>6</xdr:col>
      <xdr:colOff>367393</xdr:colOff>
      <xdr:row>17</xdr:row>
      <xdr:rowOff>163286</xdr:rowOff>
    </xdr:from>
    <xdr:to>
      <xdr:col>7</xdr:col>
      <xdr:colOff>350488</xdr:colOff>
      <xdr:row>19</xdr:row>
      <xdr:rowOff>33130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GrpSpPr/>
      </xdr:nvGrpSpPr>
      <xdr:grpSpPr>
        <a:xfrm>
          <a:off x="4667250" y="4212772"/>
          <a:ext cx="592695" cy="425015"/>
          <a:chOff x="3386834" y="2340077"/>
          <a:chExt cx="595416" cy="436840"/>
        </a:xfrm>
      </xdr:grpSpPr>
      <xdr:sp macro="" textlink="">
        <xdr:nvSpPr>
          <xdr:cNvPr id="19" name="Овал 18">
            <a:extLst>
              <a:ext uri="{FF2B5EF4-FFF2-40B4-BE49-F238E27FC236}">
                <a16:creationId xmlns:a16="http://schemas.microsoft.com/office/drawing/2014/main" xmlns="" id="{00000000-0008-0000-0000-000013000000}"/>
              </a:ext>
            </a:extLst>
          </xdr:cNvPr>
          <xdr:cNvSpPr/>
        </xdr:nvSpPr>
        <xdr:spPr>
          <a:xfrm>
            <a:off x="3420218" y="2340077"/>
            <a:ext cx="436840" cy="436840"/>
          </a:xfrm>
          <a:prstGeom prst="ellipse">
            <a:avLst/>
          </a:prstGeom>
          <a:solidFill>
            <a:srgbClr val="0095D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 lvl="0">
              <a:defRPr lang="en-US"/>
            </a:defPPr>
            <a:lvl1pPr marL="0" lvl="1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lvl="2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lvl="3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lvl="4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1" name="TextBox 4">
            <a:extLst>
              <a:ext uri="{FF2B5EF4-FFF2-40B4-BE49-F238E27FC236}">
                <a16:creationId xmlns:a16="http://schemas.microsoft.com/office/drawing/2014/main" xmlns="" id="{00000000-0008-0000-0000-000015000000}"/>
              </a:ext>
            </a:extLst>
          </xdr:cNvPr>
          <xdr:cNvSpPr txBox="1"/>
        </xdr:nvSpPr>
        <xdr:spPr>
          <a:xfrm>
            <a:off x="3386834" y="2419482"/>
            <a:ext cx="595416" cy="2616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 lvl="0">
              <a:defRPr lang="en-US"/>
            </a:defPPr>
            <a:lvl1pPr marL="0" lvl="1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lvl="2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lvl="3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lvl="4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1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NEW</a:t>
            </a:r>
            <a:endParaRPr lang="ru-RU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6</xdr:col>
      <xdr:colOff>326571</xdr:colOff>
      <xdr:row>13</xdr:row>
      <xdr:rowOff>54430</xdr:rowOff>
    </xdr:from>
    <xdr:to>
      <xdr:col>7</xdr:col>
      <xdr:colOff>517071</xdr:colOff>
      <xdr:row>16</xdr:row>
      <xdr:rowOff>86857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3" r="5543"/>
        <a:stretch>
          <a:fillRect/>
        </a:stretch>
      </xdr:blipFill>
      <xdr:spPr>
        <a:xfrm>
          <a:off x="4585607" y="3252109"/>
          <a:ext cx="802821" cy="903284"/>
        </a:xfrm>
        <a:prstGeom prst="rect">
          <a:avLst/>
        </a:prstGeom>
      </xdr:spPr>
    </xdr:pic>
    <xdr:clientData/>
  </xdr:twoCellAnchor>
  <xdr:twoCellAnchor editAs="oneCell">
    <xdr:from>
      <xdr:col>21</xdr:col>
      <xdr:colOff>149678</xdr:colOff>
      <xdr:row>27</xdr:row>
      <xdr:rowOff>188230</xdr:rowOff>
    </xdr:from>
    <xdr:to>
      <xdr:col>21</xdr:col>
      <xdr:colOff>477478</xdr:colOff>
      <xdr:row>29</xdr:row>
      <xdr:rowOff>32805</xdr:rowOff>
    </xdr:to>
    <xdr:pic>
      <xdr:nvPicPr>
        <xdr:cNvPr id="28" name="Рисунок 27" descr="https://yt3.ggpht.com/a/AGF-l7_GgQWqYDfKoZ1Mwzlrxmn0f4R1xFulV6tbqg=s900-c-k-c0xffffffff-no-rj-mo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4357" y="7005409"/>
          <a:ext cx="327800" cy="33443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21</xdr:col>
      <xdr:colOff>108857</xdr:colOff>
      <xdr:row>36</xdr:row>
      <xdr:rowOff>92980</xdr:rowOff>
    </xdr:from>
    <xdr:to>
      <xdr:col>21</xdr:col>
      <xdr:colOff>436657</xdr:colOff>
      <xdr:row>37</xdr:row>
      <xdr:rowOff>182483</xdr:rowOff>
    </xdr:to>
    <xdr:pic>
      <xdr:nvPicPr>
        <xdr:cNvPr id="29" name="Рисунок 28" descr="https://yt3.ggpht.com/a/AGF-l7_GgQWqYDfKoZ1Mwzlrxmn0f4R1xFulV6tbqg=s900-c-k-c0xffffffff-no-rj-mo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93536" y="9223373"/>
          <a:ext cx="327800" cy="33443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18</xdr:col>
      <xdr:colOff>258537</xdr:colOff>
      <xdr:row>33</xdr:row>
      <xdr:rowOff>190500</xdr:rowOff>
    </xdr:from>
    <xdr:to>
      <xdr:col>20</xdr:col>
      <xdr:colOff>639537</xdr:colOff>
      <xdr:row>35</xdr:row>
      <xdr:rowOff>131076</xdr:rowOff>
    </xdr:to>
    <xdr:pic>
      <xdr:nvPicPr>
        <xdr:cNvPr id="32" name="Рисунок 31" descr="https://www.sostav.ru/app/public/images/news/2017/08/30/compressed/Screenshot_6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78" b="30360"/>
        <a:stretch/>
      </xdr:blipFill>
      <xdr:spPr bwMode="auto">
        <a:xfrm>
          <a:off x="11851823" y="8586107"/>
          <a:ext cx="1605643" cy="430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430195</xdr:colOff>
      <xdr:row>29</xdr:row>
      <xdr:rowOff>7327</xdr:rowOff>
    </xdr:from>
    <xdr:to>
      <xdr:col>21</xdr:col>
      <xdr:colOff>0</xdr:colOff>
      <xdr:row>32</xdr:row>
      <xdr:rowOff>1163</xdr:rowOff>
    </xdr:to>
    <xdr:pic>
      <xdr:nvPicPr>
        <xdr:cNvPr id="33" name="Рисунок 32" descr="http://qrcoder.ru/code/?http%3A%2F%2Fair-midea.com%2F&amp;2&amp;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0907" y="7363558"/>
          <a:ext cx="844689" cy="843760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21</xdr:col>
      <xdr:colOff>73190</xdr:colOff>
      <xdr:row>11</xdr:row>
      <xdr:rowOff>27214</xdr:rowOff>
    </xdr:to>
    <xdr:pic>
      <xdr:nvPicPr>
        <xdr:cNvPr id="22" name="Рисунок 21" descr="C:\Users\vdehanova\AppData\Local\Packages\Microsoft.Windows.Photos_8wekyb3d8bbwe\TempState\ShareServiceTempFolder\MIDEA_PRICE_18_01_24_Баннер_основной.jpeg">
          <a:extLst>
            <a:ext uri="{FF2B5EF4-FFF2-40B4-BE49-F238E27FC236}">
              <a16:creationId xmlns:a16="http://schemas.microsoft.com/office/drawing/2014/main" xmlns="" id="{B47998BD-DA42-42D9-B032-EB17D040A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960"/>
        <a:stretch/>
      </xdr:blipFill>
      <xdr:spPr bwMode="auto">
        <a:xfrm>
          <a:off x="0" y="0"/>
          <a:ext cx="13557869" cy="261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122464</xdr:colOff>
      <xdr:row>31</xdr:row>
      <xdr:rowOff>106588</xdr:rowOff>
    </xdr:from>
    <xdr:to>
      <xdr:col>21</xdr:col>
      <xdr:colOff>450264</xdr:colOff>
      <xdr:row>32</xdr:row>
      <xdr:rowOff>196091</xdr:rowOff>
    </xdr:to>
    <xdr:pic>
      <xdr:nvPicPr>
        <xdr:cNvPr id="23" name="Рисунок 22" descr="https://yt3.ggpht.com/a/AGF-l7_GgQWqYDfKoZ1Mwzlrxmn0f4R1xFulV6tbqg=s900-c-k-c0xffffffff-no-rj-mo">
          <a:extLst>
            <a:ext uri="{FF2B5EF4-FFF2-40B4-BE49-F238E27FC236}">
              <a16:creationId xmlns:a16="http://schemas.microsoft.com/office/drawing/2014/main" xmlns="" id="{8E3237E2-61D4-4203-831D-409A30F86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143" y="8012338"/>
          <a:ext cx="327800" cy="33443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19</xdr:col>
      <xdr:colOff>462642</xdr:colOff>
      <xdr:row>25</xdr:row>
      <xdr:rowOff>13607</xdr:rowOff>
    </xdr:from>
    <xdr:to>
      <xdr:col>21</xdr:col>
      <xdr:colOff>28519</xdr:colOff>
      <xdr:row>28</xdr:row>
      <xdr:rowOff>13607</xdr:rowOff>
    </xdr:to>
    <xdr:pic>
      <xdr:nvPicPr>
        <xdr:cNvPr id="26" name="Рисунок 2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9BB801BB-8089-46DB-AB98-8352264C7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49" y="6232071"/>
          <a:ext cx="844949" cy="843643"/>
        </a:xfrm>
        <a:prstGeom prst="rect">
          <a:avLst/>
        </a:prstGeom>
        <a:ln>
          <a:solidFill>
            <a:schemeClr val="tx2">
              <a:lumMod val="75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425767</xdr:colOff>
      <xdr:row>9</xdr:row>
      <xdr:rowOff>66033</xdr:rowOff>
    </xdr:from>
    <xdr:to>
      <xdr:col>14</xdr:col>
      <xdr:colOff>456809</xdr:colOff>
      <xdr:row>9</xdr:row>
      <xdr:rowOff>1029260</xdr:rowOff>
    </xdr:to>
    <xdr:pic>
      <xdr:nvPicPr>
        <xdr:cNvPr id="14" name="Picture 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541567" y="4742808"/>
          <a:ext cx="1704584" cy="963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505690</xdr:colOff>
      <xdr:row>38</xdr:row>
      <xdr:rowOff>92140</xdr:rowOff>
    </xdr:from>
    <xdr:to>
      <xdr:col>14</xdr:col>
      <xdr:colOff>370610</xdr:colOff>
      <xdr:row>38</xdr:row>
      <xdr:rowOff>986117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608043" y="13505581"/>
          <a:ext cx="1623427" cy="8939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630162</xdr:colOff>
      <xdr:row>9</xdr:row>
      <xdr:rowOff>278883</xdr:rowOff>
    </xdr:from>
    <xdr:to>
      <xdr:col>13</xdr:col>
      <xdr:colOff>823042</xdr:colOff>
      <xdr:row>9</xdr:row>
      <xdr:rowOff>935002</xdr:rowOff>
    </xdr:to>
    <xdr:pic>
      <xdr:nvPicPr>
        <xdr:cNvPr id="15" name="图片 13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838" y="4929324"/>
          <a:ext cx="192880" cy="656119"/>
        </a:xfrm>
        <a:prstGeom prst="rect">
          <a:avLst/>
        </a:prstGeom>
      </xdr:spPr>
    </xdr:pic>
    <xdr:clientData/>
  </xdr:twoCellAnchor>
  <xdr:twoCellAnchor editAs="oneCell">
    <xdr:from>
      <xdr:col>13</xdr:col>
      <xdr:colOff>691965</xdr:colOff>
      <xdr:row>38</xdr:row>
      <xdr:rowOff>229913</xdr:rowOff>
    </xdr:from>
    <xdr:to>
      <xdr:col>13</xdr:col>
      <xdr:colOff>888655</xdr:colOff>
      <xdr:row>38</xdr:row>
      <xdr:rowOff>910797</xdr:rowOff>
    </xdr:to>
    <xdr:pic>
      <xdr:nvPicPr>
        <xdr:cNvPr id="23" name="图片 13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3994" y="13643354"/>
          <a:ext cx="196690" cy="680884"/>
        </a:xfrm>
        <a:prstGeom prst="rect">
          <a:avLst/>
        </a:prstGeom>
      </xdr:spPr>
    </xdr:pic>
    <xdr:clientData/>
  </xdr:twoCellAnchor>
  <xdr:twoCellAnchor editAs="oneCell">
    <xdr:from>
      <xdr:col>10</xdr:col>
      <xdr:colOff>19097</xdr:colOff>
      <xdr:row>89</xdr:row>
      <xdr:rowOff>95302</xdr:rowOff>
    </xdr:from>
    <xdr:to>
      <xdr:col>13</xdr:col>
      <xdr:colOff>698047</xdr:colOff>
      <xdr:row>89</xdr:row>
      <xdr:rowOff>1063467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0619" y="11881454"/>
          <a:ext cx="698047" cy="968165"/>
        </a:xfrm>
        <a:prstGeom prst="rect">
          <a:avLst/>
        </a:prstGeom>
      </xdr:spPr>
    </xdr:pic>
    <xdr:clientData/>
  </xdr:twoCellAnchor>
  <xdr:twoCellAnchor editAs="oneCell">
    <xdr:from>
      <xdr:col>1</xdr:col>
      <xdr:colOff>1057275</xdr:colOff>
      <xdr:row>99</xdr:row>
      <xdr:rowOff>256833</xdr:rowOff>
    </xdr:from>
    <xdr:to>
      <xdr:col>2</xdr:col>
      <xdr:colOff>971550</xdr:colOff>
      <xdr:row>101</xdr:row>
      <xdr:rowOff>171518</xdr:rowOff>
    </xdr:to>
    <xdr:pic>
      <xdr:nvPicPr>
        <xdr:cNvPr id="24" name="Рисунок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58128" y="30098098"/>
          <a:ext cx="1550334" cy="575832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1047752</xdr:colOff>
      <xdr:row>99</xdr:row>
      <xdr:rowOff>114301</xdr:rowOff>
    </xdr:from>
    <xdr:to>
      <xdr:col>2</xdr:col>
      <xdr:colOff>1488906</xdr:colOff>
      <xdr:row>101</xdr:row>
      <xdr:rowOff>247174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4664" y="29955566"/>
          <a:ext cx="441154" cy="794020"/>
        </a:xfrm>
        <a:prstGeom prst="rect">
          <a:avLst/>
        </a:prstGeom>
      </xdr:spPr>
    </xdr:pic>
    <xdr:clientData/>
  </xdr:twoCellAnchor>
  <xdr:twoCellAnchor editAs="oneCell">
    <xdr:from>
      <xdr:col>1</xdr:col>
      <xdr:colOff>97631</xdr:colOff>
      <xdr:row>99</xdr:row>
      <xdr:rowOff>230982</xdr:rowOff>
    </xdr:from>
    <xdr:to>
      <xdr:col>1</xdr:col>
      <xdr:colOff>934255</xdr:colOff>
      <xdr:row>101</xdr:row>
      <xdr:rowOff>152401</xdr:rowOff>
    </xdr:to>
    <xdr:pic>
      <xdr:nvPicPr>
        <xdr:cNvPr id="32" name="Picture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84" y="30072247"/>
          <a:ext cx="836624" cy="58256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94592</xdr:colOff>
      <xdr:row>4</xdr:row>
      <xdr:rowOff>223852</xdr:rowOff>
    </xdr:from>
    <xdr:to>
      <xdr:col>14</xdr:col>
      <xdr:colOff>788273</xdr:colOff>
      <xdr:row>4</xdr:row>
      <xdr:rowOff>866776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363" t="6987" r="1629" b="5748"/>
        <a:stretch/>
      </xdr:blipFill>
      <xdr:spPr>
        <a:xfrm>
          <a:off x="12210392" y="3109927"/>
          <a:ext cx="2036048" cy="642924"/>
        </a:xfrm>
        <a:prstGeom prst="rect">
          <a:avLst/>
        </a:prstGeom>
      </xdr:spPr>
    </xdr:pic>
    <xdr:clientData/>
  </xdr:twoCellAnchor>
  <xdr:twoCellAnchor editAs="oneCell">
    <xdr:from>
      <xdr:col>10</xdr:col>
      <xdr:colOff>797858</xdr:colOff>
      <xdr:row>38</xdr:row>
      <xdr:rowOff>34177</xdr:rowOff>
    </xdr:from>
    <xdr:to>
      <xdr:col>13</xdr:col>
      <xdr:colOff>570440</xdr:colOff>
      <xdr:row>38</xdr:row>
      <xdr:rowOff>605677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1329" y="13447618"/>
          <a:ext cx="552063" cy="571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317126</xdr:colOff>
      <xdr:row>23</xdr:row>
      <xdr:rowOff>185679</xdr:rowOff>
    </xdr:from>
    <xdr:to>
      <xdr:col>14</xdr:col>
      <xdr:colOff>644638</xdr:colOff>
      <xdr:row>23</xdr:row>
      <xdr:rowOff>1053352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9479" y="9475355"/>
          <a:ext cx="1897455" cy="867673"/>
        </a:xfrm>
        <a:prstGeom prst="rect">
          <a:avLst/>
        </a:prstGeom>
      </xdr:spPr>
    </xdr:pic>
    <xdr:clientData/>
  </xdr:twoCellAnchor>
  <xdr:twoCellAnchor editAs="oneCell">
    <xdr:from>
      <xdr:col>1</xdr:col>
      <xdr:colOff>110729</xdr:colOff>
      <xdr:row>0</xdr:row>
      <xdr:rowOff>3572</xdr:rowOff>
    </xdr:from>
    <xdr:to>
      <xdr:col>13</xdr:col>
      <xdr:colOff>15240</xdr:colOff>
      <xdr:row>0</xdr:row>
      <xdr:rowOff>1260715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5029" y="3572"/>
          <a:ext cx="9749551" cy="1257143"/>
        </a:xfrm>
        <a:prstGeom prst="rect">
          <a:avLst/>
        </a:prstGeom>
      </xdr:spPr>
    </xdr:pic>
    <xdr:clientData/>
  </xdr:twoCellAnchor>
  <xdr:twoCellAnchor>
    <xdr:from>
      <xdr:col>0</xdr:col>
      <xdr:colOff>41686</xdr:colOff>
      <xdr:row>4</xdr:row>
      <xdr:rowOff>626072</xdr:rowOff>
    </xdr:from>
    <xdr:to>
      <xdr:col>2</xdr:col>
      <xdr:colOff>658906</xdr:colOff>
      <xdr:row>4</xdr:row>
      <xdr:rowOff>810857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41686" y="3512147"/>
          <a:ext cx="2360295" cy="184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>
              <a:solidFill>
                <a:srgbClr val="00FF00"/>
              </a:solidFill>
            </a:rPr>
            <a:t>С ПРИТОКОМ</a:t>
          </a:r>
          <a:r>
            <a:rPr lang="ru-RU" sz="1100" b="1" baseline="0">
              <a:solidFill>
                <a:srgbClr val="00FF00"/>
              </a:solidFill>
            </a:rPr>
            <a:t> СВЕЖЕГО ВОЗДУХА</a:t>
          </a:r>
          <a:endParaRPr lang="ru-RU" sz="1100" b="1">
            <a:solidFill>
              <a:srgbClr val="00FF00"/>
            </a:solidFill>
          </a:endParaRPr>
        </a:p>
      </xdr:txBody>
    </xdr:sp>
    <xdr:clientData/>
  </xdr:twoCellAnchor>
  <xdr:oneCellAnchor>
    <xdr:from>
      <xdr:col>13</xdr:col>
      <xdr:colOff>746692</xdr:colOff>
      <xdr:row>75</xdr:row>
      <xdr:rowOff>179226</xdr:rowOff>
    </xdr:from>
    <xdr:ext cx="194785" cy="667549"/>
    <xdr:pic>
      <xdr:nvPicPr>
        <xdr:cNvPr id="11" name="图片 13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0317" y="10532901"/>
          <a:ext cx="194785" cy="667549"/>
        </a:xfrm>
        <a:prstGeom prst="rect">
          <a:avLst/>
        </a:prstGeom>
      </xdr:spPr>
    </xdr:pic>
    <xdr:clientData/>
  </xdr:oneCellAnchor>
  <xdr:twoCellAnchor editAs="oneCell">
    <xdr:from>
      <xdr:col>11</xdr:col>
      <xdr:colOff>537882</xdr:colOff>
      <xdr:row>75</xdr:row>
      <xdr:rowOff>56029</xdr:rowOff>
    </xdr:from>
    <xdr:to>
      <xdr:col>14</xdr:col>
      <xdr:colOff>618566</xdr:colOff>
      <xdr:row>75</xdr:row>
      <xdr:rowOff>952500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50" t="13106" r="13601" b="33400"/>
        <a:stretch/>
      </xdr:blipFill>
      <xdr:spPr>
        <a:xfrm>
          <a:off x="12640235" y="23442705"/>
          <a:ext cx="1871383" cy="896471"/>
        </a:xfrm>
        <a:prstGeom prst="rect">
          <a:avLst/>
        </a:prstGeom>
      </xdr:spPr>
    </xdr:pic>
    <xdr:clientData/>
  </xdr:twoCellAnchor>
  <xdr:oneCellAnchor>
    <xdr:from>
      <xdr:col>13</xdr:col>
      <xdr:colOff>671064</xdr:colOff>
      <xdr:row>17</xdr:row>
      <xdr:rowOff>235741</xdr:rowOff>
    </xdr:from>
    <xdr:ext cx="192880" cy="656119"/>
    <xdr:pic>
      <xdr:nvPicPr>
        <xdr:cNvPr id="27" name="图片 13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6564" y="7598006"/>
          <a:ext cx="192880" cy="656119"/>
        </a:xfrm>
        <a:prstGeom prst="rect">
          <a:avLst/>
        </a:prstGeom>
      </xdr:spPr>
    </xdr:pic>
    <xdr:clientData/>
  </xdr:oneCellAnchor>
  <xdr:twoCellAnchor editAs="oneCell">
    <xdr:from>
      <xdr:col>13</xdr:col>
      <xdr:colOff>523723</xdr:colOff>
      <xdr:row>23</xdr:row>
      <xdr:rowOff>245004</xdr:rowOff>
    </xdr:from>
    <xdr:to>
      <xdr:col>13</xdr:col>
      <xdr:colOff>783066</xdr:colOff>
      <xdr:row>23</xdr:row>
      <xdr:rowOff>979550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295752" y="9534680"/>
          <a:ext cx="259343" cy="734546"/>
        </a:xfrm>
        <a:prstGeom prst="rect">
          <a:avLst/>
        </a:prstGeom>
      </xdr:spPr>
    </xdr:pic>
    <xdr:clientData/>
  </xdr:twoCellAnchor>
  <xdr:twoCellAnchor editAs="oneCell">
    <xdr:from>
      <xdr:col>10</xdr:col>
      <xdr:colOff>708773</xdr:colOff>
      <xdr:row>23</xdr:row>
      <xdr:rowOff>26335</xdr:rowOff>
    </xdr:from>
    <xdr:to>
      <xdr:col>13</xdr:col>
      <xdr:colOff>570440</xdr:colOff>
      <xdr:row>23</xdr:row>
      <xdr:rowOff>597835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2244" y="9316011"/>
          <a:ext cx="552063" cy="571500"/>
        </a:xfrm>
        <a:prstGeom prst="rect">
          <a:avLst/>
        </a:prstGeom>
      </xdr:spPr>
    </xdr:pic>
    <xdr:clientData/>
  </xdr:twoCellAnchor>
  <xdr:twoCellAnchor editAs="oneCell">
    <xdr:from>
      <xdr:col>10</xdr:col>
      <xdr:colOff>682439</xdr:colOff>
      <xdr:row>9</xdr:row>
      <xdr:rowOff>64434</xdr:rowOff>
    </xdr:from>
    <xdr:to>
      <xdr:col>13</xdr:col>
      <xdr:colOff>570440</xdr:colOff>
      <xdr:row>9</xdr:row>
      <xdr:rowOff>635934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5410" y="4714875"/>
          <a:ext cx="552063" cy="571500"/>
        </a:xfrm>
        <a:prstGeom prst="rect">
          <a:avLst/>
        </a:prstGeom>
      </xdr:spPr>
    </xdr:pic>
    <xdr:clientData/>
  </xdr:twoCellAnchor>
  <xdr:oneCellAnchor>
    <xdr:from>
      <xdr:col>13</xdr:col>
      <xdr:colOff>718117</xdr:colOff>
      <xdr:row>61</xdr:row>
      <xdr:rowOff>179226</xdr:rowOff>
    </xdr:from>
    <xdr:ext cx="194785" cy="667549"/>
    <xdr:pic>
      <xdr:nvPicPr>
        <xdr:cNvPr id="39" name="图片 13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1742" y="10913901"/>
          <a:ext cx="194785" cy="667549"/>
        </a:xfrm>
        <a:prstGeom prst="rect">
          <a:avLst/>
        </a:prstGeom>
      </xdr:spPr>
    </xdr:pic>
    <xdr:clientData/>
  </xdr:oneCellAnchor>
  <xdr:twoCellAnchor editAs="oneCell">
    <xdr:from>
      <xdr:col>10</xdr:col>
      <xdr:colOff>781611</xdr:colOff>
      <xdr:row>61</xdr:row>
      <xdr:rowOff>32497</xdr:rowOff>
    </xdr:from>
    <xdr:to>
      <xdr:col>13</xdr:col>
      <xdr:colOff>574922</xdr:colOff>
      <xdr:row>61</xdr:row>
      <xdr:rowOff>603997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5082" y="20079821"/>
          <a:ext cx="556545" cy="571500"/>
        </a:xfrm>
        <a:prstGeom prst="rect">
          <a:avLst/>
        </a:prstGeom>
      </xdr:spPr>
    </xdr:pic>
    <xdr:clientData/>
  </xdr:twoCellAnchor>
  <xdr:twoCellAnchor>
    <xdr:from>
      <xdr:col>5</xdr:col>
      <xdr:colOff>31857</xdr:colOff>
      <xdr:row>23</xdr:row>
      <xdr:rowOff>676994</xdr:rowOff>
    </xdr:from>
    <xdr:to>
      <xdr:col>6</xdr:col>
      <xdr:colOff>748394</xdr:colOff>
      <xdr:row>23</xdr:row>
      <xdr:rowOff>1134195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 txBox="1"/>
      </xdr:nvSpPr>
      <xdr:spPr>
        <a:xfrm>
          <a:off x="5842107" y="9848208"/>
          <a:ext cx="1519358" cy="4572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000" b="0" i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На инверторные сплит-системы </a:t>
          </a:r>
        </a:p>
      </xdr:txBody>
    </xdr:sp>
    <xdr:clientData/>
  </xdr:twoCellAnchor>
  <xdr:twoCellAnchor editAs="oneCell">
    <xdr:from>
      <xdr:col>11</xdr:col>
      <xdr:colOff>379317</xdr:colOff>
      <xdr:row>17</xdr:row>
      <xdr:rowOff>296829</xdr:rowOff>
    </xdr:from>
    <xdr:to>
      <xdr:col>14</xdr:col>
      <xdr:colOff>580040</xdr:colOff>
      <xdr:row>17</xdr:row>
      <xdr:rowOff>952500</xdr:rowOff>
    </xdr:to>
    <xdr:pic>
      <xdr:nvPicPr>
        <xdr:cNvPr id="51" name="Рисунок 50" descr="https://downloader.disk.yandex.ru/preview/3713fce36b3e9054ad91cd65d06d32b4a2a5576ade1d30e740739e148f28b0c5/65a92200/1ENaZVUhKuNQHyIVHKYyajgbwRhNlJ4WRB5VdnYTYFikS1MLRLbU1sp0rGn-eHiPrmLbcMb_2SZa4UYUuvmymA%3D%3D?uid=0&amp;filename=Breezeless%20E.psd&amp;disposition=inline&amp;hash=&amp;limit=0&amp;content_type=image%2Fjpeg&amp;owner_uid=0&amp;tknv=v2&amp;size=1920x919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1670" y="7659094"/>
          <a:ext cx="1832857" cy="655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811826</xdr:colOff>
      <xdr:row>0</xdr:row>
      <xdr:rowOff>214741</xdr:rowOff>
    </xdr:from>
    <xdr:to>
      <xdr:col>3</xdr:col>
      <xdr:colOff>247430</xdr:colOff>
      <xdr:row>0</xdr:row>
      <xdr:rowOff>627529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5544" t="41157" r="18357" b="21902"/>
        <a:stretch/>
      </xdr:blipFill>
      <xdr:spPr>
        <a:xfrm>
          <a:off x="2548738" y="214741"/>
          <a:ext cx="1116486" cy="412788"/>
        </a:xfrm>
        <a:prstGeom prst="rect">
          <a:avLst/>
        </a:prstGeom>
      </xdr:spPr>
    </xdr:pic>
    <xdr:clientData/>
  </xdr:twoCellAnchor>
  <xdr:twoCellAnchor editAs="oneCell">
    <xdr:from>
      <xdr:col>5</xdr:col>
      <xdr:colOff>183776</xdr:colOff>
      <xdr:row>4</xdr:row>
      <xdr:rowOff>400050</xdr:rowOff>
    </xdr:from>
    <xdr:to>
      <xdr:col>6</xdr:col>
      <xdr:colOff>502640</xdr:colOff>
      <xdr:row>4</xdr:row>
      <xdr:rowOff>803296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0" y="3279962"/>
          <a:ext cx="1114482" cy="403246"/>
        </a:xfrm>
        <a:prstGeom prst="rect">
          <a:avLst/>
        </a:prstGeom>
      </xdr:spPr>
    </xdr:pic>
    <xdr:clientData/>
  </xdr:twoCellAnchor>
  <xdr:twoCellAnchor editAs="oneCell">
    <xdr:from>
      <xdr:col>5</xdr:col>
      <xdr:colOff>189939</xdr:colOff>
      <xdr:row>9</xdr:row>
      <xdr:rowOff>361390</xdr:rowOff>
    </xdr:from>
    <xdr:to>
      <xdr:col>6</xdr:col>
      <xdr:colOff>508803</xdr:colOff>
      <xdr:row>9</xdr:row>
      <xdr:rowOff>764636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4792" y="5011831"/>
          <a:ext cx="1114482" cy="403246"/>
        </a:xfrm>
        <a:prstGeom prst="rect">
          <a:avLst/>
        </a:prstGeom>
      </xdr:spPr>
    </xdr:pic>
    <xdr:clientData/>
  </xdr:twoCellAnchor>
  <xdr:twoCellAnchor editAs="oneCell">
    <xdr:from>
      <xdr:col>5</xdr:col>
      <xdr:colOff>155762</xdr:colOff>
      <xdr:row>23</xdr:row>
      <xdr:rowOff>268382</xdr:rowOff>
    </xdr:from>
    <xdr:to>
      <xdr:col>6</xdr:col>
      <xdr:colOff>482470</xdr:colOff>
      <xdr:row>23</xdr:row>
      <xdr:rowOff>671628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8387" y="9479057"/>
          <a:ext cx="1118404" cy="403246"/>
        </a:xfrm>
        <a:prstGeom prst="rect">
          <a:avLst/>
        </a:prstGeom>
      </xdr:spPr>
    </xdr:pic>
    <xdr:clientData/>
  </xdr:twoCellAnchor>
  <xdr:twoCellAnchor editAs="oneCell">
    <xdr:from>
      <xdr:col>6</xdr:col>
      <xdr:colOff>776008</xdr:colOff>
      <xdr:row>4</xdr:row>
      <xdr:rowOff>191619</xdr:rowOff>
    </xdr:from>
    <xdr:to>
      <xdr:col>6</xdr:col>
      <xdr:colOff>1473012</xdr:colOff>
      <xdr:row>4</xdr:row>
      <xdr:rowOff>976404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3" r="5543"/>
        <a:stretch>
          <a:fillRect/>
        </a:stretch>
      </xdr:blipFill>
      <xdr:spPr>
        <a:xfrm>
          <a:off x="7196979" y="3071531"/>
          <a:ext cx="697004" cy="784785"/>
        </a:xfrm>
        <a:prstGeom prst="rect">
          <a:avLst/>
        </a:prstGeom>
      </xdr:spPr>
    </xdr:pic>
    <xdr:clientData/>
  </xdr:twoCellAnchor>
  <xdr:twoCellAnchor editAs="oneCell">
    <xdr:from>
      <xdr:col>6</xdr:col>
      <xdr:colOff>819150</xdr:colOff>
      <xdr:row>9</xdr:row>
      <xdr:rowOff>194983</xdr:rowOff>
    </xdr:from>
    <xdr:to>
      <xdr:col>6</xdr:col>
      <xdr:colOff>1516154</xdr:colOff>
      <xdr:row>9</xdr:row>
      <xdr:rowOff>979208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3" r="5543"/>
        <a:stretch>
          <a:fillRect/>
        </a:stretch>
      </xdr:blipFill>
      <xdr:spPr>
        <a:xfrm>
          <a:off x="7240121" y="4968689"/>
          <a:ext cx="697004" cy="784225"/>
        </a:xfrm>
        <a:prstGeom prst="rect">
          <a:avLst/>
        </a:prstGeom>
      </xdr:spPr>
    </xdr:pic>
    <xdr:clientData/>
  </xdr:twoCellAnchor>
  <xdr:twoCellAnchor editAs="oneCell">
    <xdr:from>
      <xdr:col>13</xdr:col>
      <xdr:colOff>587020</xdr:colOff>
      <xdr:row>4</xdr:row>
      <xdr:rowOff>237981</xdr:rowOff>
    </xdr:from>
    <xdr:to>
      <xdr:col>13</xdr:col>
      <xdr:colOff>779900</xdr:colOff>
      <xdr:row>4</xdr:row>
      <xdr:rowOff>894100</xdr:rowOff>
    </xdr:to>
    <xdr:pic>
      <xdr:nvPicPr>
        <xdr:cNvPr id="61" name="图片 13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2520" y="3117893"/>
          <a:ext cx="192880" cy="656119"/>
        </a:xfrm>
        <a:prstGeom prst="rect">
          <a:avLst/>
        </a:prstGeom>
      </xdr:spPr>
    </xdr:pic>
    <xdr:clientData/>
  </xdr:twoCellAnchor>
  <xdr:twoCellAnchor editAs="oneCell">
    <xdr:from>
      <xdr:col>10</xdr:col>
      <xdr:colOff>791137</xdr:colOff>
      <xdr:row>75</xdr:row>
      <xdr:rowOff>20732</xdr:rowOff>
    </xdr:from>
    <xdr:to>
      <xdr:col>13</xdr:col>
      <xdr:colOff>740034</xdr:colOff>
      <xdr:row>75</xdr:row>
      <xdr:rowOff>740305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608" y="23407408"/>
          <a:ext cx="721657" cy="719573"/>
        </a:xfrm>
        <a:prstGeom prst="rect">
          <a:avLst/>
        </a:prstGeom>
      </xdr:spPr>
    </xdr:pic>
    <xdr:clientData/>
  </xdr:twoCellAnchor>
  <xdr:twoCellAnchor editAs="oneCell">
    <xdr:from>
      <xdr:col>10</xdr:col>
      <xdr:colOff>705972</xdr:colOff>
      <xdr:row>17</xdr:row>
      <xdr:rowOff>22412</xdr:rowOff>
    </xdr:from>
    <xdr:to>
      <xdr:col>13</xdr:col>
      <xdr:colOff>615837</xdr:colOff>
      <xdr:row>17</xdr:row>
      <xdr:rowOff>549088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biLevel thresh="25000"/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89443" y="7384677"/>
          <a:ext cx="597460" cy="526676"/>
        </a:xfrm>
        <a:prstGeom prst="rect">
          <a:avLst/>
        </a:prstGeom>
      </xdr:spPr>
    </xdr:pic>
    <xdr:clientData/>
  </xdr:twoCellAnchor>
  <xdr:twoCellAnchor editAs="oneCell">
    <xdr:from>
      <xdr:col>6</xdr:col>
      <xdr:colOff>763681</xdr:colOff>
      <xdr:row>17</xdr:row>
      <xdr:rowOff>126066</xdr:rowOff>
    </xdr:from>
    <xdr:to>
      <xdr:col>6</xdr:col>
      <xdr:colOff>1460685</xdr:colOff>
      <xdr:row>17</xdr:row>
      <xdr:rowOff>910291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3" r="5543"/>
        <a:stretch>
          <a:fillRect/>
        </a:stretch>
      </xdr:blipFill>
      <xdr:spPr>
        <a:xfrm>
          <a:off x="7374031" y="7403166"/>
          <a:ext cx="697004" cy="784225"/>
        </a:xfrm>
        <a:prstGeom prst="rect">
          <a:avLst/>
        </a:prstGeom>
      </xdr:spPr>
    </xdr:pic>
    <xdr:clientData/>
  </xdr:twoCellAnchor>
  <xdr:oneCellAnchor>
    <xdr:from>
      <xdr:col>13</xdr:col>
      <xdr:colOff>812105</xdr:colOff>
      <xdr:row>23</xdr:row>
      <xdr:rowOff>275929</xdr:rowOff>
    </xdr:from>
    <xdr:ext cx="199515" cy="678689"/>
    <xdr:pic>
      <xdr:nvPicPr>
        <xdr:cNvPr id="67" name="图片 13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4134" y="9565605"/>
          <a:ext cx="199515" cy="678689"/>
        </a:xfrm>
        <a:prstGeom prst="rect">
          <a:avLst/>
        </a:prstGeom>
      </xdr:spPr>
    </xdr:pic>
    <xdr:clientData/>
  </xdr:oneCellAnchor>
  <xdr:twoCellAnchor editAs="oneCell">
    <xdr:from>
      <xdr:col>6</xdr:col>
      <xdr:colOff>792256</xdr:colOff>
      <xdr:row>23</xdr:row>
      <xdr:rowOff>126066</xdr:rowOff>
    </xdr:from>
    <xdr:to>
      <xdr:col>6</xdr:col>
      <xdr:colOff>1489260</xdr:colOff>
      <xdr:row>23</xdr:row>
      <xdr:rowOff>910291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3" r="5543"/>
        <a:stretch>
          <a:fillRect/>
        </a:stretch>
      </xdr:blipFill>
      <xdr:spPr>
        <a:xfrm>
          <a:off x="7402606" y="9308166"/>
          <a:ext cx="697004" cy="784225"/>
        </a:xfrm>
        <a:prstGeom prst="rect">
          <a:avLst/>
        </a:prstGeom>
      </xdr:spPr>
    </xdr:pic>
    <xdr:clientData/>
  </xdr:twoCellAnchor>
  <xdr:twoCellAnchor editAs="oneCell">
    <xdr:from>
      <xdr:col>5</xdr:col>
      <xdr:colOff>241487</xdr:colOff>
      <xdr:row>17</xdr:row>
      <xdr:rowOff>316007</xdr:rowOff>
    </xdr:from>
    <xdr:to>
      <xdr:col>6</xdr:col>
      <xdr:colOff>568195</xdr:colOff>
      <xdr:row>17</xdr:row>
      <xdr:rowOff>719253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737" y="7593107"/>
          <a:ext cx="1126808" cy="403246"/>
        </a:xfrm>
        <a:prstGeom prst="rect">
          <a:avLst/>
        </a:prstGeom>
      </xdr:spPr>
    </xdr:pic>
    <xdr:clientData/>
  </xdr:twoCellAnchor>
  <xdr:twoCellAnchor editAs="oneCell">
    <xdr:from>
      <xdr:col>5</xdr:col>
      <xdr:colOff>166968</xdr:colOff>
      <xdr:row>38</xdr:row>
      <xdr:rowOff>178734</xdr:rowOff>
    </xdr:from>
    <xdr:to>
      <xdr:col>6</xdr:col>
      <xdr:colOff>493676</xdr:colOff>
      <xdr:row>38</xdr:row>
      <xdr:rowOff>581980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2821" y="13592175"/>
          <a:ext cx="1122326" cy="403246"/>
        </a:xfrm>
        <a:prstGeom prst="rect">
          <a:avLst/>
        </a:prstGeom>
      </xdr:spPr>
    </xdr:pic>
    <xdr:clientData/>
  </xdr:twoCellAnchor>
  <xdr:twoCellAnchor editAs="oneCell">
    <xdr:from>
      <xdr:col>6</xdr:col>
      <xdr:colOff>841562</xdr:colOff>
      <xdr:row>38</xdr:row>
      <xdr:rowOff>47625</xdr:rowOff>
    </xdr:from>
    <xdr:to>
      <xdr:col>6</xdr:col>
      <xdr:colOff>1538566</xdr:colOff>
      <xdr:row>38</xdr:row>
      <xdr:rowOff>831850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3" r="5543"/>
        <a:stretch>
          <a:fillRect/>
        </a:stretch>
      </xdr:blipFill>
      <xdr:spPr>
        <a:xfrm>
          <a:off x="7453033" y="13461066"/>
          <a:ext cx="697004" cy="784225"/>
        </a:xfrm>
        <a:prstGeom prst="rect">
          <a:avLst/>
        </a:prstGeom>
      </xdr:spPr>
    </xdr:pic>
    <xdr:clientData/>
  </xdr:twoCellAnchor>
  <xdr:twoCellAnchor editAs="oneCell">
    <xdr:from>
      <xdr:col>1</xdr:col>
      <xdr:colOff>997321</xdr:colOff>
      <xdr:row>106</xdr:row>
      <xdr:rowOff>11205</xdr:rowOff>
    </xdr:from>
    <xdr:to>
      <xdr:col>2</xdr:col>
      <xdr:colOff>470645</xdr:colOff>
      <xdr:row>109</xdr:row>
      <xdr:rowOff>37168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174" y="30838587"/>
          <a:ext cx="1109383" cy="1090522"/>
        </a:xfrm>
        <a:prstGeom prst="rect">
          <a:avLst/>
        </a:prstGeom>
      </xdr:spPr>
    </xdr:pic>
    <xdr:clientData/>
  </xdr:twoCellAnchor>
  <xdr:twoCellAnchor editAs="oneCell">
    <xdr:from>
      <xdr:col>5</xdr:col>
      <xdr:colOff>211791</xdr:colOff>
      <xdr:row>61</xdr:row>
      <xdr:rowOff>174730</xdr:rowOff>
    </xdr:from>
    <xdr:to>
      <xdr:col>6</xdr:col>
      <xdr:colOff>538499</xdr:colOff>
      <xdr:row>61</xdr:row>
      <xdr:rowOff>577976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2041" y="19728194"/>
          <a:ext cx="1129529" cy="403246"/>
        </a:xfrm>
        <a:prstGeom prst="rect">
          <a:avLst/>
        </a:prstGeom>
      </xdr:spPr>
    </xdr:pic>
    <xdr:clientData/>
  </xdr:twoCellAnchor>
  <xdr:twoCellAnchor>
    <xdr:from>
      <xdr:col>5</xdr:col>
      <xdr:colOff>4642</xdr:colOff>
      <xdr:row>38</xdr:row>
      <xdr:rowOff>608959</xdr:rowOff>
    </xdr:from>
    <xdr:to>
      <xdr:col>6</xdr:col>
      <xdr:colOff>721179</xdr:colOff>
      <xdr:row>38</xdr:row>
      <xdr:rowOff>1066160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SpPr txBox="1"/>
      </xdr:nvSpPr>
      <xdr:spPr>
        <a:xfrm>
          <a:off x="5814892" y="13780673"/>
          <a:ext cx="1519358" cy="4572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000" b="0" i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На инверторные сплит-системы </a:t>
          </a:r>
        </a:p>
      </xdr:txBody>
    </xdr:sp>
    <xdr:clientData/>
  </xdr:twoCellAnchor>
  <xdr:twoCellAnchor>
    <xdr:from>
      <xdr:col>5</xdr:col>
      <xdr:colOff>86285</xdr:colOff>
      <xdr:row>61</xdr:row>
      <xdr:rowOff>608959</xdr:rowOff>
    </xdr:from>
    <xdr:to>
      <xdr:col>6</xdr:col>
      <xdr:colOff>802822</xdr:colOff>
      <xdr:row>61</xdr:row>
      <xdr:rowOff>1066160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SpPr txBox="1"/>
      </xdr:nvSpPr>
      <xdr:spPr>
        <a:xfrm>
          <a:off x="5896535" y="20162423"/>
          <a:ext cx="1519358" cy="4572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000" b="0" i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На инверторные сплит-системы </a:t>
          </a:r>
        </a:p>
      </xdr:txBody>
    </xdr:sp>
    <xdr:clientData/>
  </xdr:twoCellAnchor>
  <xdr:twoCellAnchor editAs="oneCell">
    <xdr:from>
      <xdr:col>6</xdr:col>
      <xdr:colOff>851087</xdr:colOff>
      <xdr:row>61</xdr:row>
      <xdr:rowOff>38100</xdr:rowOff>
    </xdr:from>
    <xdr:to>
      <xdr:col>6</xdr:col>
      <xdr:colOff>1548091</xdr:colOff>
      <xdr:row>61</xdr:row>
      <xdr:rowOff>822325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3" r="5543"/>
        <a:stretch>
          <a:fillRect/>
        </a:stretch>
      </xdr:blipFill>
      <xdr:spPr>
        <a:xfrm>
          <a:off x="7461437" y="10772775"/>
          <a:ext cx="697004" cy="784225"/>
        </a:xfrm>
        <a:prstGeom prst="rect">
          <a:avLst/>
        </a:prstGeom>
      </xdr:spPr>
    </xdr:pic>
    <xdr:clientData/>
  </xdr:twoCellAnchor>
  <xdr:twoCellAnchor editAs="oneCell">
    <xdr:from>
      <xdr:col>5</xdr:col>
      <xdr:colOff>202266</xdr:colOff>
      <xdr:row>75</xdr:row>
      <xdr:rowOff>193780</xdr:rowOff>
    </xdr:from>
    <xdr:to>
      <xdr:col>6</xdr:col>
      <xdr:colOff>528974</xdr:colOff>
      <xdr:row>75</xdr:row>
      <xdr:rowOff>597026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2516" y="10547455"/>
          <a:ext cx="1126808" cy="403246"/>
        </a:xfrm>
        <a:prstGeom prst="rect">
          <a:avLst/>
        </a:prstGeom>
      </xdr:spPr>
    </xdr:pic>
    <xdr:clientData/>
  </xdr:twoCellAnchor>
  <xdr:twoCellAnchor>
    <xdr:from>
      <xdr:col>5</xdr:col>
      <xdr:colOff>76760</xdr:colOff>
      <xdr:row>75</xdr:row>
      <xdr:rowOff>628009</xdr:rowOff>
    </xdr:from>
    <xdr:to>
      <xdr:col>6</xdr:col>
      <xdr:colOff>793297</xdr:colOff>
      <xdr:row>75</xdr:row>
      <xdr:rowOff>1085210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SpPr txBox="1"/>
      </xdr:nvSpPr>
      <xdr:spPr>
        <a:xfrm>
          <a:off x="5887010" y="10981684"/>
          <a:ext cx="1516637" cy="4572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000" b="0" i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На инверторные сплит-системы </a:t>
          </a:r>
        </a:p>
      </xdr:txBody>
    </xdr:sp>
    <xdr:clientData/>
  </xdr:twoCellAnchor>
  <xdr:twoCellAnchor editAs="oneCell">
    <xdr:from>
      <xdr:col>6</xdr:col>
      <xdr:colOff>841562</xdr:colOff>
      <xdr:row>75</xdr:row>
      <xdr:rowOff>57150</xdr:rowOff>
    </xdr:from>
    <xdr:to>
      <xdr:col>6</xdr:col>
      <xdr:colOff>1538566</xdr:colOff>
      <xdr:row>75</xdr:row>
      <xdr:rowOff>841375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3" r="5543"/>
        <a:stretch>
          <a:fillRect/>
        </a:stretch>
      </xdr:blipFill>
      <xdr:spPr>
        <a:xfrm>
          <a:off x="7451912" y="10410825"/>
          <a:ext cx="697004" cy="784225"/>
        </a:xfrm>
        <a:prstGeom prst="rect">
          <a:avLst/>
        </a:prstGeom>
      </xdr:spPr>
    </xdr:pic>
    <xdr:clientData/>
  </xdr:twoCellAnchor>
  <xdr:twoCellAnchor editAs="oneCell">
    <xdr:from>
      <xdr:col>10</xdr:col>
      <xdr:colOff>823602</xdr:colOff>
      <xdr:row>89</xdr:row>
      <xdr:rowOff>50113</xdr:rowOff>
    </xdr:from>
    <xdr:to>
      <xdr:col>13</xdr:col>
      <xdr:colOff>746760</xdr:colOff>
      <xdr:row>89</xdr:row>
      <xdr:rowOff>1121111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rcRect l="6140"/>
        <a:stretch/>
      </xdr:blipFill>
      <xdr:spPr>
        <a:xfrm>
          <a:off x="12005124" y="11836265"/>
          <a:ext cx="720588" cy="1070998"/>
        </a:xfrm>
        <a:prstGeom prst="rect">
          <a:avLst/>
        </a:prstGeom>
      </xdr:spPr>
    </xdr:pic>
    <xdr:clientData/>
  </xdr:twoCellAnchor>
  <xdr:twoCellAnchor editAs="oneCell">
    <xdr:from>
      <xdr:col>12</xdr:col>
      <xdr:colOff>607479</xdr:colOff>
      <xdr:row>89</xdr:row>
      <xdr:rowOff>8800</xdr:rowOff>
    </xdr:from>
    <xdr:to>
      <xdr:col>13</xdr:col>
      <xdr:colOff>797661</xdr:colOff>
      <xdr:row>89</xdr:row>
      <xdr:rowOff>1128114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11175" y="11794952"/>
          <a:ext cx="783999" cy="1119314"/>
        </a:xfrm>
        <a:prstGeom prst="rect">
          <a:avLst/>
        </a:prstGeom>
      </xdr:spPr>
    </xdr:pic>
    <xdr:clientData/>
  </xdr:twoCellAnchor>
  <xdr:twoCellAnchor editAs="oneCell">
    <xdr:from>
      <xdr:col>11</xdr:col>
      <xdr:colOff>778565</xdr:colOff>
      <xdr:row>89</xdr:row>
      <xdr:rowOff>11870</xdr:rowOff>
    </xdr:from>
    <xdr:to>
      <xdr:col>13</xdr:col>
      <xdr:colOff>697064</xdr:colOff>
      <xdr:row>89</xdr:row>
      <xdr:rowOff>1090818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clrChange>
            <a:clrFrom>
              <a:srgbClr val="FBFDFC"/>
            </a:clrFrom>
            <a:clrTo>
              <a:srgbClr val="FBFDFC">
                <a:alpha val="0"/>
              </a:srgbClr>
            </a:clrTo>
          </a:clrChange>
        </a:blip>
        <a:stretch>
          <a:fillRect/>
        </a:stretch>
      </xdr:blipFill>
      <xdr:spPr>
        <a:xfrm>
          <a:off x="12871174" y="11798022"/>
          <a:ext cx="670891" cy="1078948"/>
        </a:xfrm>
        <a:prstGeom prst="rect">
          <a:avLst/>
        </a:prstGeom>
      </xdr:spPr>
    </xdr:pic>
    <xdr:clientData/>
  </xdr:twoCellAnchor>
  <xdr:twoCellAnchor>
    <xdr:from>
      <xdr:col>1</xdr:col>
      <xdr:colOff>20731</xdr:colOff>
      <xdr:row>9</xdr:row>
      <xdr:rowOff>809626</xdr:rowOff>
    </xdr:from>
    <xdr:to>
      <xdr:col>1</xdr:col>
      <xdr:colOff>1611966</xdr:colOff>
      <xdr:row>9</xdr:row>
      <xdr:rowOff>1044950</xdr:rowOff>
    </xdr:to>
    <xdr:sp macro="" textlink="">
      <xdr:nvSpPr>
        <xdr:cNvPr id="64" name="TextBox 6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F9358AA-5753-4865-9CE6-04FB65254ECD}"/>
            </a:ext>
          </a:extLst>
        </xdr:cNvPr>
        <xdr:cNvSpPr txBox="1"/>
      </xdr:nvSpPr>
      <xdr:spPr>
        <a:xfrm>
          <a:off x="125506" y="5486401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54909</xdr:colOff>
      <xdr:row>9</xdr:row>
      <xdr:rowOff>811867</xdr:rowOff>
    </xdr:from>
    <xdr:to>
      <xdr:col>2</xdr:col>
      <xdr:colOff>1390650</xdr:colOff>
      <xdr:row>9</xdr:row>
      <xdr:rowOff>1047191</xdr:rowOff>
    </xdr:to>
    <xdr:sp macro="" textlink="">
      <xdr:nvSpPr>
        <xdr:cNvPr id="70" name="TextBox 6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15A01EC2-0FBF-4018-8B39-E1E75FFAFA34}"/>
            </a:ext>
          </a:extLst>
        </xdr:cNvPr>
        <xdr:cNvSpPr txBox="1"/>
      </xdr:nvSpPr>
      <xdr:spPr>
        <a:xfrm>
          <a:off x="1797984" y="5488642"/>
          <a:ext cx="1335741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Смотреть видео</a:t>
          </a:r>
        </a:p>
      </xdr:txBody>
    </xdr:sp>
    <xdr:clientData/>
  </xdr:twoCellAnchor>
  <xdr:twoCellAnchor>
    <xdr:from>
      <xdr:col>1</xdr:col>
      <xdr:colOff>13111</xdr:colOff>
      <xdr:row>4</xdr:row>
      <xdr:rowOff>921348</xdr:rowOff>
    </xdr:from>
    <xdr:to>
      <xdr:col>1</xdr:col>
      <xdr:colOff>1604346</xdr:colOff>
      <xdr:row>4</xdr:row>
      <xdr:rowOff>1171576</xdr:rowOff>
    </xdr:to>
    <xdr:sp macro="" textlink="">
      <xdr:nvSpPr>
        <xdr:cNvPr id="74" name="TextBox 7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xmlns="" id="{791972F6-B5D0-4E73-AC68-ECD803AEB3D7}"/>
            </a:ext>
          </a:extLst>
        </xdr:cNvPr>
        <xdr:cNvSpPr txBox="1"/>
      </xdr:nvSpPr>
      <xdr:spPr>
        <a:xfrm>
          <a:off x="117886" y="3807423"/>
          <a:ext cx="1591235" cy="250228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47289</xdr:colOff>
      <xdr:row>4</xdr:row>
      <xdr:rowOff>923588</xdr:rowOff>
    </xdr:from>
    <xdr:to>
      <xdr:col>2</xdr:col>
      <xdr:colOff>1383030</xdr:colOff>
      <xdr:row>4</xdr:row>
      <xdr:rowOff>1171575</xdr:rowOff>
    </xdr:to>
    <xdr:sp macro="" textlink="">
      <xdr:nvSpPr>
        <xdr:cNvPr id="75" name="TextBox 7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226D33D3-188A-4F34-8195-2CF47055D9D8}"/>
            </a:ext>
          </a:extLst>
        </xdr:cNvPr>
        <xdr:cNvSpPr txBox="1"/>
      </xdr:nvSpPr>
      <xdr:spPr>
        <a:xfrm>
          <a:off x="1790364" y="3809663"/>
          <a:ext cx="1335741" cy="247987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Смотреть видео</a:t>
          </a:r>
        </a:p>
      </xdr:txBody>
    </xdr:sp>
    <xdr:clientData/>
  </xdr:twoCellAnchor>
  <xdr:twoCellAnchor>
    <xdr:from>
      <xdr:col>0</xdr:col>
      <xdr:colOff>87406</xdr:colOff>
      <xdr:row>23</xdr:row>
      <xdr:rowOff>866776</xdr:rowOff>
    </xdr:from>
    <xdr:to>
      <xdr:col>1</xdr:col>
      <xdr:colOff>1573866</xdr:colOff>
      <xdr:row>23</xdr:row>
      <xdr:rowOff>1102100</xdr:rowOff>
    </xdr:to>
    <xdr:sp macro="" textlink="">
      <xdr:nvSpPr>
        <xdr:cNvPr id="76" name="TextBox 7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916C892A-27A7-4C51-9A07-F62362037A69}"/>
            </a:ext>
          </a:extLst>
        </xdr:cNvPr>
        <xdr:cNvSpPr txBox="1"/>
      </xdr:nvSpPr>
      <xdr:spPr>
        <a:xfrm>
          <a:off x="87406" y="10048876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10</xdr:col>
      <xdr:colOff>781050</xdr:colOff>
      <xdr:row>23</xdr:row>
      <xdr:rowOff>742951</xdr:rowOff>
    </xdr:from>
    <xdr:to>
      <xdr:col>13</xdr:col>
      <xdr:colOff>451485</xdr:colOff>
      <xdr:row>23</xdr:row>
      <xdr:rowOff>1043517</xdr:rowOff>
    </xdr:to>
    <xdr:pic>
      <xdr:nvPicPr>
        <xdr:cNvPr id="77" name="Picture 3">
          <a:extLst>
            <a:ext uri="{FF2B5EF4-FFF2-40B4-BE49-F238E27FC236}">
              <a16:creationId xmlns:a16="http://schemas.microsoft.com/office/drawing/2014/main" xmlns="" id="{65C9BBA0-D790-E8FF-6207-5B22DD92C5C3}"/>
            </a:ext>
          </a:extLst>
        </xdr:cNvPr>
        <xdr:cNvPicPr>
          <a:picLocks noGrp="1"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3084" b="95595" l="4308" r="97231">
                      <a14:foregroundMark x1="4923" y1="21145" x2="11385" y2="55066"/>
                      <a14:foregroundMark x1="8923" y1="73568" x2="34154" y2="74009"/>
                      <a14:foregroundMark x1="34154" y1="74009" x2="40000" y2="73568"/>
                      <a14:foregroundMark x1="59692" y1="50220" x2="59692" y2="50220"/>
                      <a14:foregroundMark x1="71692" y1="44493" x2="71692" y2="44493"/>
                      <a14:foregroundMark x1="71692" y1="44493" x2="19692" y2="44934"/>
                      <a14:foregroundMark x1="97846" y1="30396" x2="77538" y2="66960"/>
                      <a14:foregroundMark x1="77538" y1="66960" x2="77538" y2="67401"/>
                      <a14:foregroundMark x1="14154" y1="86344" x2="66769" y2="86344"/>
                      <a14:foregroundMark x1="76000" y1="87225" x2="76000" y2="87225"/>
                      <a14:foregroundMark x1="69846" y1="91189" x2="69846" y2="91189"/>
                      <a14:foregroundMark x1="60615" y1="91189" x2="44615" y2="91189"/>
                      <a14:foregroundMark x1="44615" y1="91189" x2="44615" y2="91189"/>
                      <a14:foregroundMark x1="15077" y1="91630" x2="28308" y2="92070"/>
                      <a14:foregroundMark x1="28308" y1="92070" x2="31077" y2="91189"/>
                      <a14:foregroundMark x1="94154" y1="56828" x2="89231" y2="92952"/>
                      <a14:foregroundMark x1="89231" y1="92952" x2="84308" y2="96035"/>
                      <a14:foregroundMark x1="61538" y1="59031" x2="52308" y2="47137"/>
                      <a14:foregroundMark x1="52308" y1="47137" x2="52000" y2="45374"/>
                      <a14:foregroundMark x1="25231" y1="3084" x2="25231" y2="3084"/>
                      <a14:foregroundMark x1="54462" y1="38326" x2="64923" y2="93833"/>
                      <a14:foregroundMark x1="70462" y1="37885" x2="24308" y2="35242"/>
                      <a14:foregroundMark x1="24308" y1="35242" x2="24000" y2="3480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-592" b="195"/>
        <a:stretch/>
      </xdr:blipFill>
      <xdr:spPr bwMode="auto">
        <a:xfrm>
          <a:off x="11982450" y="9925051"/>
          <a:ext cx="428625" cy="30056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762000</xdr:colOff>
      <xdr:row>9</xdr:row>
      <xdr:rowOff>695325</xdr:rowOff>
    </xdr:from>
    <xdr:to>
      <xdr:col>13</xdr:col>
      <xdr:colOff>451485</xdr:colOff>
      <xdr:row>9</xdr:row>
      <xdr:rowOff>995891</xdr:rowOff>
    </xdr:to>
    <xdr:pic>
      <xdr:nvPicPr>
        <xdr:cNvPr id="83" name="Picture 3">
          <a:extLst>
            <a:ext uri="{FF2B5EF4-FFF2-40B4-BE49-F238E27FC236}">
              <a16:creationId xmlns:a16="http://schemas.microsoft.com/office/drawing/2014/main" xmlns="" id="{CE344245-E536-487D-9A60-F081841E3DDF}"/>
            </a:ext>
          </a:extLst>
        </xdr:cNvPr>
        <xdr:cNvPicPr>
          <a:picLocks noGrp="1"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3084" b="95595" l="4308" r="97231">
                      <a14:foregroundMark x1="4923" y1="21145" x2="11385" y2="55066"/>
                      <a14:foregroundMark x1="8923" y1="73568" x2="34154" y2="74009"/>
                      <a14:foregroundMark x1="34154" y1="74009" x2="40000" y2="73568"/>
                      <a14:foregroundMark x1="59692" y1="50220" x2="59692" y2="50220"/>
                      <a14:foregroundMark x1="71692" y1="44493" x2="71692" y2="44493"/>
                      <a14:foregroundMark x1="71692" y1="44493" x2="19692" y2="44934"/>
                      <a14:foregroundMark x1="97846" y1="30396" x2="77538" y2="66960"/>
                      <a14:foregroundMark x1="77538" y1="66960" x2="77538" y2="67401"/>
                      <a14:foregroundMark x1="14154" y1="86344" x2="66769" y2="86344"/>
                      <a14:foregroundMark x1="76000" y1="87225" x2="76000" y2="87225"/>
                      <a14:foregroundMark x1="69846" y1="91189" x2="69846" y2="91189"/>
                      <a14:foregroundMark x1="60615" y1="91189" x2="44615" y2="91189"/>
                      <a14:foregroundMark x1="44615" y1="91189" x2="44615" y2="91189"/>
                      <a14:foregroundMark x1="15077" y1="91630" x2="28308" y2="92070"/>
                      <a14:foregroundMark x1="28308" y1="92070" x2="31077" y2="91189"/>
                      <a14:foregroundMark x1="94154" y1="56828" x2="89231" y2="92952"/>
                      <a14:foregroundMark x1="89231" y1="92952" x2="84308" y2="96035"/>
                      <a14:foregroundMark x1="61538" y1="59031" x2="52308" y2="47137"/>
                      <a14:foregroundMark x1="52308" y1="47137" x2="52000" y2="45374"/>
                      <a14:foregroundMark x1="25231" y1="3084" x2="25231" y2="3084"/>
                      <a14:foregroundMark x1="54462" y1="38326" x2="64923" y2="93833"/>
                      <a14:foregroundMark x1="70462" y1="37885" x2="24308" y2="35242"/>
                      <a14:foregroundMark x1="24308" y1="35242" x2="24000" y2="3480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-592" b="195"/>
        <a:stretch/>
      </xdr:blipFill>
      <xdr:spPr bwMode="auto">
        <a:xfrm>
          <a:off x="11963400" y="5372100"/>
          <a:ext cx="428625" cy="30056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11206</xdr:colOff>
      <xdr:row>17</xdr:row>
      <xdr:rowOff>847726</xdr:rowOff>
    </xdr:from>
    <xdr:to>
      <xdr:col>1</xdr:col>
      <xdr:colOff>1602441</xdr:colOff>
      <xdr:row>17</xdr:row>
      <xdr:rowOff>1083050</xdr:rowOff>
    </xdr:to>
    <xdr:sp macro="" textlink="">
      <xdr:nvSpPr>
        <xdr:cNvPr id="87" name="TextBox 86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xmlns="" id="{3BC4CA12-7497-4DB2-BB43-A4C8CE202EAD}"/>
            </a:ext>
          </a:extLst>
        </xdr:cNvPr>
        <xdr:cNvSpPr txBox="1"/>
      </xdr:nvSpPr>
      <xdr:spPr>
        <a:xfrm>
          <a:off x="115981" y="8124826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20731</xdr:colOff>
      <xdr:row>38</xdr:row>
      <xdr:rowOff>847726</xdr:rowOff>
    </xdr:from>
    <xdr:to>
      <xdr:col>1</xdr:col>
      <xdr:colOff>1611966</xdr:colOff>
      <xdr:row>38</xdr:row>
      <xdr:rowOff>1083050</xdr:rowOff>
    </xdr:to>
    <xdr:sp macro="" textlink="">
      <xdr:nvSpPr>
        <xdr:cNvPr id="91" name="TextBox 9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56497883-2A1A-4802-B10E-8D54E04800FB}"/>
            </a:ext>
          </a:extLst>
        </xdr:cNvPr>
        <xdr:cNvSpPr txBox="1"/>
      </xdr:nvSpPr>
      <xdr:spPr>
        <a:xfrm>
          <a:off x="125506" y="14077951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19050</xdr:colOff>
      <xdr:row>61</xdr:row>
      <xdr:rowOff>876300</xdr:rowOff>
    </xdr:from>
    <xdr:to>
      <xdr:col>1</xdr:col>
      <xdr:colOff>1610285</xdr:colOff>
      <xdr:row>61</xdr:row>
      <xdr:rowOff>1111624</xdr:rowOff>
    </xdr:to>
    <xdr:sp macro="" textlink="">
      <xdr:nvSpPr>
        <xdr:cNvPr id="92" name="TextBox 91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6D6A4D29-2956-49B0-B863-C162B2ACA147}"/>
            </a:ext>
          </a:extLst>
        </xdr:cNvPr>
        <xdr:cNvSpPr txBox="1"/>
      </xdr:nvSpPr>
      <xdr:spPr>
        <a:xfrm>
          <a:off x="123825" y="20583525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9525</xdr:colOff>
      <xdr:row>75</xdr:row>
      <xdr:rowOff>876300</xdr:rowOff>
    </xdr:from>
    <xdr:to>
      <xdr:col>1</xdr:col>
      <xdr:colOff>1600760</xdr:colOff>
      <xdr:row>75</xdr:row>
      <xdr:rowOff>1111624</xdr:rowOff>
    </xdr:to>
    <xdr:sp macro="" textlink="">
      <xdr:nvSpPr>
        <xdr:cNvPr id="93" name="TextBox 9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0884BA28-B10D-4F0E-8F12-5D97D1161D91}"/>
            </a:ext>
          </a:extLst>
        </xdr:cNvPr>
        <xdr:cNvSpPr txBox="1"/>
      </xdr:nvSpPr>
      <xdr:spPr>
        <a:xfrm>
          <a:off x="114300" y="23860125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19050</xdr:colOff>
      <xdr:row>89</xdr:row>
      <xdr:rowOff>866775</xdr:rowOff>
    </xdr:from>
    <xdr:to>
      <xdr:col>1</xdr:col>
      <xdr:colOff>1610285</xdr:colOff>
      <xdr:row>89</xdr:row>
      <xdr:rowOff>1102099</xdr:rowOff>
    </xdr:to>
    <xdr:sp macro="" textlink="">
      <xdr:nvSpPr>
        <xdr:cNvPr id="94" name="TextBox 9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2B30A36E-6907-4F19-8861-419950600233}"/>
            </a:ext>
          </a:extLst>
        </xdr:cNvPr>
        <xdr:cNvSpPr txBox="1"/>
      </xdr:nvSpPr>
      <xdr:spPr>
        <a:xfrm>
          <a:off x="123825" y="27355800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11</xdr:col>
      <xdr:colOff>523876</xdr:colOff>
      <xdr:row>61</xdr:row>
      <xdr:rowOff>100476</xdr:rowOff>
    </xdr:from>
    <xdr:to>
      <xdr:col>14</xdr:col>
      <xdr:colOff>629798</xdr:colOff>
      <xdr:row>61</xdr:row>
      <xdr:rowOff>819150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D9DD5C6E-4C42-4361-81F5-58AC83CB4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639676" y="19807701"/>
          <a:ext cx="1877573" cy="71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1054089</xdr:colOff>
      <xdr:row>50</xdr:row>
      <xdr:rowOff>168411</xdr:rowOff>
    </xdr:from>
    <xdr:to>
      <xdr:col>10</xdr:col>
      <xdr:colOff>1431681</xdr:colOff>
      <xdr:row>52</xdr:row>
      <xdr:rowOff>39781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9618" y="18052999"/>
          <a:ext cx="1442151" cy="1003164"/>
        </a:xfrm>
        <a:prstGeom prst="rect">
          <a:avLst/>
        </a:prstGeom>
      </xdr:spPr>
    </xdr:pic>
    <xdr:clientData/>
  </xdr:twoCellAnchor>
  <xdr:oneCellAnchor>
    <xdr:from>
      <xdr:col>9</xdr:col>
      <xdr:colOff>397549</xdr:colOff>
      <xdr:row>59</xdr:row>
      <xdr:rowOff>46243</xdr:rowOff>
    </xdr:from>
    <xdr:ext cx="2412326" cy="877682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674" y="22372843"/>
          <a:ext cx="2412326" cy="877682"/>
        </a:xfrm>
        <a:prstGeom prst="rect">
          <a:avLst/>
        </a:prstGeom>
      </xdr:spPr>
    </xdr:pic>
    <xdr:clientData/>
  </xdr:oneCellAnchor>
  <xdr:twoCellAnchor editAs="oneCell">
    <xdr:from>
      <xdr:col>9</xdr:col>
      <xdr:colOff>820363</xdr:colOff>
      <xdr:row>44</xdr:row>
      <xdr:rowOff>46483</xdr:rowOff>
    </xdr:from>
    <xdr:to>
      <xdr:col>11</xdr:col>
      <xdr:colOff>590614</xdr:colOff>
      <xdr:row>44</xdr:row>
      <xdr:rowOff>923623</xdr:rowOff>
    </xdr:to>
    <xdr:pic>
      <xdr:nvPicPr>
        <xdr:cNvPr id="23" name="Picture 5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107488" y="16000858"/>
          <a:ext cx="2294376" cy="877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3063128</xdr:colOff>
      <xdr:row>69</xdr:row>
      <xdr:rowOff>80743</xdr:rowOff>
    </xdr:from>
    <xdr:to>
      <xdr:col>2</xdr:col>
      <xdr:colOff>1249436</xdr:colOff>
      <xdr:row>72</xdr:row>
      <xdr:rowOff>186336</xdr:rowOff>
    </xdr:to>
    <xdr:pic>
      <xdr:nvPicPr>
        <xdr:cNvPr id="38" name="Рисунок 3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67903" y="26703118"/>
          <a:ext cx="2091558" cy="781868"/>
        </a:xfrm>
        <a:prstGeom prst="rect">
          <a:avLst/>
        </a:prstGeom>
      </xdr:spPr>
    </xdr:pic>
    <xdr:clientData/>
  </xdr:twoCellAnchor>
  <xdr:twoCellAnchor editAs="oneCell">
    <xdr:from>
      <xdr:col>12</xdr:col>
      <xdr:colOff>493059</xdr:colOff>
      <xdr:row>2</xdr:row>
      <xdr:rowOff>185695</xdr:rowOff>
    </xdr:from>
    <xdr:to>
      <xdr:col>12</xdr:col>
      <xdr:colOff>1391447</xdr:colOff>
      <xdr:row>5</xdr:row>
      <xdr:rowOff>188616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98588" y="1418342"/>
          <a:ext cx="894578" cy="891996"/>
        </a:xfrm>
        <a:prstGeom prst="rect">
          <a:avLst/>
        </a:prstGeom>
      </xdr:spPr>
    </xdr:pic>
    <xdr:clientData/>
  </xdr:twoCellAnchor>
  <xdr:twoCellAnchor editAs="oneCell">
    <xdr:from>
      <xdr:col>11</xdr:col>
      <xdr:colOff>122464</xdr:colOff>
      <xdr:row>2</xdr:row>
      <xdr:rowOff>163287</xdr:rowOff>
    </xdr:from>
    <xdr:to>
      <xdr:col>11</xdr:col>
      <xdr:colOff>898881</xdr:colOff>
      <xdr:row>5</xdr:row>
      <xdr:rowOff>170018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939317" y="1395934"/>
          <a:ext cx="776417" cy="891996"/>
        </a:xfrm>
        <a:prstGeom prst="rect">
          <a:avLst/>
        </a:prstGeom>
      </xdr:spPr>
    </xdr:pic>
    <xdr:clientData/>
  </xdr:twoCellAnchor>
  <xdr:twoCellAnchor editAs="oneCell">
    <xdr:from>
      <xdr:col>11</xdr:col>
      <xdr:colOff>1034142</xdr:colOff>
      <xdr:row>2</xdr:row>
      <xdr:rowOff>204107</xdr:rowOff>
    </xdr:from>
    <xdr:to>
      <xdr:col>12</xdr:col>
      <xdr:colOff>335391</xdr:colOff>
      <xdr:row>5</xdr:row>
      <xdr:rowOff>203634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831785" y="1455964"/>
          <a:ext cx="716392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27211</xdr:colOff>
      <xdr:row>10</xdr:row>
      <xdr:rowOff>204106</xdr:rowOff>
    </xdr:from>
    <xdr:to>
      <xdr:col>3</xdr:col>
      <xdr:colOff>457048</xdr:colOff>
      <xdr:row>10</xdr:row>
      <xdr:rowOff>929821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41318" y="3782785"/>
          <a:ext cx="1749730" cy="72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721175</xdr:colOff>
      <xdr:row>10</xdr:row>
      <xdr:rowOff>217714</xdr:rowOff>
    </xdr:from>
    <xdr:to>
      <xdr:col>5</xdr:col>
      <xdr:colOff>727627</xdr:colOff>
      <xdr:row>10</xdr:row>
      <xdr:rowOff>949144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55175" y="3796393"/>
          <a:ext cx="1771298" cy="72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581988</xdr:colOff>
      <xdr:row>59</xdr:row>
      <xdr:rowOff>174570</xdr:rowOff>
    </xdr:from>
    <xdr:to>
      <xdr:col>4</xdr:col>
      <xdr:colOff>319303</xdr:colOff>
      <xdr:row>59</xdr:row>
      <xdr:rowOff>790575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6463" y="22501170"/>
          <a:ext cx="613615" cy="616005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123824</xdr:colOff>
      <xdr:row>26</xdr:row>
      <xdr:rowOff>16390</xdr:rowOff>
    </xdr:from>
    <xdr:to>
      <xdr:col>11</xdr:col>
      <xdr:colOff>342900</xdr:colOff>
      <xdr:row>26</xdr:row>
      <xdr:rowOff>943383</xdr:rowOff>
    </xdr:to>
    <xdr:pic>
      <xdr:nvPicPr>
        <xdr:cNvPr id="33" name="Picture 3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477749" y="10370065"/>
          <a:ext cx="1676401" cy="926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904593</xdr:colOff>
      <xdr:row>26</xdr:row>
      <xdr:rowOff>57904</xdr:rowOff>
    </xdr:from>
    <xdr:to>
      <xdr:col>11</xdr:col>
      <xdr:colOff>1140840</xdr:colOff>
      <xdr:row>26</xdr:row>
      <xdr:rowOff>846604</xdr:rowOff>
    </xdr:to>
    <xdr:pic>
      <xdr:nvPicPr>
        <xdr:cNvPr id="36" name="图片 13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5843" y="10411579"/>
          <a:ext cx="236247" cy="788700"/>
        </a:xfrm>
        <a:prstGeom prst="rect">
          <a:avLst/>
        </a:prstGeom>
      </xdr:spPr>
    </xdr:pic>
    <xdr:clientData/>
  </xdr:twoCellAnchor>
  <xdr:twoCellAnchor editAs="oneCell">
    <xdr:from>
      <xdr:col>1</xdr:col>
      <xdr:colOff>52522</xdr:colOff>
      <xdr:row>0</xdr:row>
      <xdr:rowOff>0</xdr:rowOff>
    </xdr:from>
    <xdr:to>
      <xdr:col>8</xdr:col>
      <xdr:colOff>758189</xdr:colOff>
      <xdr:row>2</xdr:row>
      <xdr:rowOff>287375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1379" y="0"/>
          <a:ext cx="11101524" cy="1539232"/>
        </a:xfrm>
        <a:prstGeom prst="rect">
          <a:avLst/>
        </a:prstGeom>
      </xdr:spPr>
    </xdr:pic>
    <xdr:clientData/>
  </xdr:twoCellAnchor>
  <xdr:oneCellAnchor>
    <xdr:from>
      <xdr:col>11</xdr:col>
      <xdr:colOff>951940</xdr:colOff>
      <xdr:row>20</xdr:row>
      <xdr:rowOff>133114</xdr:rowOff>
    </xdr:from>
    <xdr:ext cx="225632" cy="787449"/>
    <xdr:pic>
      <xdr:nvPicPr>
        <xdr:cNvPr id="24" name="图片 13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190" y="8419864"/>
          <a:ext cx="225632" cy="787449"/>
        </a:xfrm>
        <a:prstGeom prst="rect">
          <a:avLst/>
        </a:prstGeom>
      </xdr:spPr>
    </xdr:pic>
    <xdr:clientData/>
  </xdr:oneCellAnchor>
  <xdr:twoCellAnchor>
    <xdr:from>
      <xdr:col>0</xdr:col>
      <xdr:colOff>46168</xdr:colOff>
      <xdr:row>20</xdr:row>
      <xdr:rowOff>626072</xdr:rowOff>
    </xdr:from>
    <xdr:to>
      <xdr:col>2</xdr:col>
      <xdr:colOff>663388</xdr:colOff>
      <xdr:row>20</xdr:row>
      <xdr:rowOff>848957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SpPr txBox="1"/>
      </xdr:nvSpPr>
      <xdr:spPr>
        <a:xfrm>
          <a:off x="46168" y="8884807"/>
          <a:ext cx="4628926" cy="222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>
              <a:solidFill>
                <a:srgbClr val="00FF00"/>
              </a:solidFill>
            </a:rPr>
            <a:t>С ПРИТОКОМ</a:t>
          </a:r>
          <a:r>
            <a:rPr lang="ru-RU" sz="1100" b="1" baseline="0">
              <a:solidFill>
                <a:srgbClr val="00FF00"/>
              </a:solidFill>
            </a:rPr>
            <a:t> СВЕЖЕГО ВОЗДУХА</a:t>
          </a:r>
          <a:endParaRPr lang="ru-RU" sz="1100" b="1">
            <a:solidFill>
              <a:srgbClr val="00FF00"/>
            </a:solidFill>
          </a:endParaRPr>
        </a:p>
      </xdr:txBody>
    </xdr:sp>
    <xdr:clientData/>
  </xdr:twoCellAnchor>
  <xdr:twoCellAnchor editAs="oneCell">
    <xdr:from>
      <xdr:col>9</xdr:col>
      <xdr:colOff>951380</xdr:colOff>
      <xdr:row>20</xdr:row>
      <xdr:rowOff>205067</xdr:rowOff>
    </xdr:from>
    <xdr:to>
      <xdr:col>11</xdr:col>
      <xdr:colOff>691693</xdr:colOff>
      <xdr:row>20</xdr:row>
      <xdr:rowOff>917685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1363" t="6987" r="1629" b="5748"/>
        <a:stretch/>
      </xdr:blipFill>
      <xdr:spPr>
        <a:xfrm>
          <a:off x="12238505" y="8491817"/>
          <a:ext cx="2264438" cy="712618"/>
        </a:xfrm>
        <a:prstGeom prst="rect">
          <a:avLst/>
        </a:prstGeom>
      </xdr:spPr>
    </xdr:pic>
    <xdr:clientData/>
  </xdr:twoCellAnchor>
  <xdr:twoCellAnchor editAs="oneCell">
    <xdr:from>
      <xdr:col>10</xdr:col>
      <xdr:colOff>36417</xdr:colOff>
      <xdr:row>36</xdr:row>
      <xdr:rowOff>169993</xdr:rowOff>
    </xdr:from>
    <xdr:to>
      <xdr:col>11</xdr:col>
      <xdr:colOff>722780</xdr:colOff>
      <xdr:row>38</xdr:row>
      <xdr:rowOff>18172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0342" y="13895518"/>
          <a:ext cx="2143688" cy="981654"/>
        </a:xfrm>
        <a:prstGeom prst="rect">
          <a:avLst/>
        </a:prstGeom>
      </xdr:spPr>
    </xdr:pic>
    <xdr:clientData/>
  </xdr:twoCellAnchor>
  <xdr:twoCellAnchor editAs="oneCell">
    <xdr:from>
      <xdr:col>11</xdr:col>
      <xdr:colOff>495860</xdr:colOff>
      <xdr:row>59</xdr:row>
      <xdr:rowOff>72839</xdr:rowOff>
    </xdr:from>
    <xdr:to>
      <xdr:col>11</xdr:col>
      <xdr:colOff>1246655</xdr:colOff>
      <xdr:row>59</xdr:row>
      <xdr:rowOff>810869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7110" y="22399439"/>
          <a:ext cx="750795" cy="738030"/>
        </a:xfrm>
        <a:prstGeom prst="rect">
          <a:avLst/>
        </a:prstGeom>
      </xdr:spPr>
    </xdr:pic>
    <xdr:clientData/>
  </xdr:twoCellAnchor>
  <xdr:twoCellAnchor editAs="oneCell">
    <xdr:from>
      <xdr:col>9</xdr:col>
      <xdr:colOff>680198</xdr:colOff>
      <xdr:row>10</xdr:row>
      <xdr:rowOff>213472</xdr:rowOff>
    </xdr:from>
    <xdr:to>
      <xdr:col>10</xdr:col>
      <xdr:colOff>885825</xdr:colOff>
      <xdr:row>10</xdr:row>
      <xdr:rowOff>1115694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1967323" y="3890122"/>
          <a:ext cx="1272427" cy="902222"/>
        </a:xfrm>
        <a:prstGeom prst="rect">
          <a:avLst/>
        </a:prstGeom>
      </xdr:spPr>
    </xdr:pic>
    <xdr:clientData/>
  </xdr:twoCellAnchor>
  <xdr:twoCellAnchor editAs="oneCell">
    <xdr:from>
      <xdr:col>3</xdr:col>
      <xdr:colOff>531718</xdr:colOff>
      <xdr:row>20</xdr:row>
      <xdr:rowOff>235324</xdr:rowOff>
    </xdr:from>
    <xdr:to>
      <xdr:col>4</xdr:col>
      <xdr:colOff>354574</xdr:colOff>
      <xdr:row>20</xdr:row>
      <xdr:rowOff>851648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biLevel thresh="25000"/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6193" y="8522074"/>
          <a:ext cx="699156" cy="616324"/>
        </a:xfrm>
        <a:prstGeom prst="rect">
          <a:avLst/>
        </a:prstGeom>
      </xdr:spPr>
    </xdr:pic>
    <xdr:clientData/>
  </xdr:twoCellAnchor>
  <xdr:twoCellAnchor editAs="oneCell">
    <xdr:from>
      <xdr:col>10</xdr:col>
      <xdr:colOff>68355</xdr:colOff>
      <xdr:row>31</xdr:row>
      <xdr:rowOff>120463</xdr:rowOff>
    </xdr:from>
    <xdr:to>
      <xdr:col>11</xdr:col>
      <xdr:colOff>673473</xdr:colOff>
      <xdr:row>31</xdr:row>
      <xdr:rowOff>858064</xdr:rowOff>
    </xdr:to>
    <xdr:pic>
      <xdr:nvPicPr>
        <xdr:cNvPr id="44" name="Рисунок 43" descr="https://downloader.disk.yandex.ru/preview/3713fce36b3e9054ad91cd65d06d32b4a2a5576ade1d30e740739e148f28b0c5/65a92200/1ENaZVUhKuNQHyIVHKYyajgbwRhNlJ4WRB5VdnYTYFikS1MLRLbU1sp0rGn-eHiPrmLbcMb_2SZa4UYUuvmymA%3D%3D?uid=0&amp;filename=Breezeless%20E.psd&amp;disposition=inline&amp;hash=&amp;limit=0&amp;content_type=image%2Fjpeg&amp;owner_uid=0&amp;tknv=v2&amp;size=1920x919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2280" y="12169588"/>
          <a:ext cx="2062443" cy="737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539003</xdr:colOff>
      <xdr:row>31</xdr:row>
      <xdr:rowOff>138392</xdr:rowOff>
    </xdr:from>
    <xdr:to>
      <xdr:col>4</xdr:col>
      <xdr:colOff>361859</xdr:colOff>
      <xdr:row>31</xdr:row>
      <xdr:rowOff>754716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biLevel thresh="25000"/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63478" y="12187517"/>
          <a:ext cx="699156" cy="616324"/>
        </a:xfrm>
        <a:prstGeom prst="rect">
          <a:avLst/>
        </a:prstGeom>
      </xdr:spPr>
    </xdr:pic>
    <xdr:clientData/>
  </xdr:twoCellAnchor>
  <xdr:twoCellAnchor editAs="oneCell">
    <xdr:from>
      <xdr:col>3</xdr:col>
      <xdr:colOff>513790</xdr:colOff>
      <xdr:row>37</xdr:row>
      <xdr:rowOff>193861</xdr:rowOff>
    </xdr:from>
    <xdr:to>
      <xdr:col>4</xdr:col>
      <xdr:colOff>314325</xdr:colOff>
      <xdr:row>37</xdr:row>
      <xdr:rowOff>790508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biLevel thresh="25000"/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38265" y="14100361"/>
          <a:ext cx="676835" cy="596647"/>
        </a:xfrm>
        <a:prstGeom prst="rect">
          <a:avLst/>
        </a:prstGeom>
      </xdr:spPr>
    </xdr:pic>
    <xdr:clientData/>
  </xdr:twoCellAnchor>
  <xdr:twoCellAnchor editAs="oneCell">
    <xdr:from>
      <xdr:col>10</xdr:col>
      <xdr:colOff>1135156</xdr:colOff>
      <xdr:row>10</xdr:row>
      <xdr:rowOff>67236</xdr:rowOff>
    </xdr:from>
    <xdr:to>
      <xdr:col>11</xdr:col>
      <xdr:colOff>932891</xdr:colOff>
      <xdr:row>10</xdr:row>
      <xdr:rowOff>1096594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clrChange>
            <a:clrFrom>
              <a:srgbClr val="ED1C24"/>
            </a:clrFrom>
            <a:clrTo>
              <a:srgbClr val="ED1C24">
                <a:alpha val="0"/>
              </a:srgbClr>
            </a:clrTo>
          </a:clrChange>
        </a:blip>
        <a:stretch>
          <a:fillRect/>
        </a:stretch>
      </xdr:blipFill>
      <xdr:spPr>
        <a:xfrm>
          <a:off x="13489081" y="3743886"/>
          <a:ext cx="1255060" cy="1029358"/>
        </a:xfrm>
        <a:prstGeom prst="rect">
          <a:avLst/>
        </a:prstGeom>
      </xdr:spPr>
    </xdr:pic>
    <xdr:clientData/>
  </xdr:twoCellAnchor>
  <xdr:twoCellAnchor editAs="oneCell">
    <xdr:from>
      <xdr:col>11</xdr:col>
      <xdr:colOff>951097</xdr:colOff>
      <xdr:row>31</xdr:row>
      <xdr:rowOff>97125</xdr:rowOff>
    </xdr:from>
    <xdr:to>
      <xdr:col>11</xdr:col>
      <xdr:colOff>1187344</xdr:colOff>
      <xdr:row>31</xdr:row>
      <xdr:rowOff>885825</xdr:rowOff>
    </xdr:to>
    <xdr:pic>
      <xdr:nvPicPr>
        <xdr:cNvPr id="47" name="图片 13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2347" y="12146250"/>
          <a:ext cx="236247" cy="78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837357</xdr:colOff>
      <xdr:row>44</xdr:row>
      <xdr:rowOff>108331</xdr:rowOff>
    </xdr:from>
    <xdr:to>
      <xdr:col>11</xdr:col>
      <xdr:colOff>1075845</xdr:colOff>
      <xdr:row>44</xdr:row>
      <xdr:rowOff>897031</xdr:rowOff>
    </xdr:to>
    <xdr:pic>
      <xdr:nvPicPr>
        <xdr:cNvPr id="48" name="图片 13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8607" y="16062706"/>
          <a:ext cx="238488" cy="78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826712</xdr:colOff>
      <xdr:row>51</xdr:row>
      <xdr:rowOff>111692</xdr:rowOff>
    </xdr:from>
    <xdr:to>
      <xdr:col>11</xdr:col>
      <xdr:colOff>1065200</xdr:colOff>
      <xdr:row>51</xdr:row>
      <xdr:rowOff>900392</xdr:rowOff>
    </xdr:to>
    <xdr:pic>
      <xdr:nvPicPr>
        <xdr:cNvPr id="52" name="图片 13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7962" y="18209192"/>
          <a:ext cx="238488" cy="78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1526241</xdr:colOff>
      <xdr:row>69</xdr:row>
      <xdr:rowOff>73489</xdr:rowOff>
    </xdr:from>
    <xdr:to>
      <xdr:col>1</xdr:col>
      <xdr:colOff>2879912</xdr:colOff>
      <xdr:row>72</xdr:row>
      <xdr:rowOff>133349</xdr:rowOff>
    </xdr:to>
    <xdr:pic>
      <xdr:nvPicPr>
        <xdr:cNvPr id="60" name="Рисунок 59" descr="C:\Users\vdehanova\AppData\Local\Packages\Microsoft.Windows.Photos_8wekyb3d8bbwe\TempState\ShareServiceTempFolder\штащ_Монтажная область 12_Монтажна232я область 1_Монтажная область 1.jpe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22" t="24505" r="26215" b="49962"/>
        <a:stretch/>
      </xdr:blipFill>
      <xdr:spPr bwMode="auto">
        <a:xfrm>
          <a:off x="1627094" y="25510842"/>
          <a:ext cx="1353671" cy="732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171449</xdr:colOff>
      <xdr:row>69</xdr:row>
      <xdr:rowOff>57150</xdr:rowOff>
    </xdr:from>
    <xdr:to>
      <xdr:col>1</xdr:col>
      <xdr:colOff>1265758</xdr:colOff>
      <xdr:row>72</xdr:row>
      <xdr:rowOff>142875</xdr:rowOff>
    </xdr:to>
    <xdr:pic>
      <xdr:nvPicPr>
        <xdr:cNvPr id="61" name="Picture 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302" y="25147121"/>
          <a:ext cx="1094309" cy="75807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22412</xdr:colOff>
      <xdr:row>10</xdr:row>
      <xdr:rowOff>963706</xdr:rowOff>
    </xdr:from>
    <xdr:to>
      <xdr:col>1</xdr:col>
      <xdr:colOff>1613647</xdr:colOff>
      <xdr:row>10</xdr:row>
      <xdr:rowOff>1199030</xdr:rowOff>
    </xdr:to>
    <xdr:sp macro="" textlink="">
      <xdr:nvSpPr>
        <xdr:cNvPr id="39" name="TextBox 3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9DFBE237-EE96-41EA-9F6A-4D7EFC126EDC}"/>
            </a:ext>
          </a:extLst>
        </xdr:cNvPr>
        <xdr:cNvSpPr txBox="1"/>
      </xdr:nvSpPr>
      <xdr:spPr>
        <a:xfrm>
          <a:off x="123265" y="4280647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22411</xdr:colOff>
      <xdr:row>20</xdr:row>
      <xdr:rowOff>885265</xdr:rowOff>
    </xdr:from>
    <xdr:to>
      <xdr:col>1</xdr:col>
      <xdr:colOff>1613646</xdr:colOff>
      <xdr:row>20</xdr:row>
      <xdr:rowOff>1120589</xdr:rowOff>
    </xdr:to>
    <xdr:sp macro="" textlink="">
      <xdr:nvSpPr>
        <xdr:cNvPr id="40" name="TextBox 39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35894432-F60A-436E-AD6A-6E658A81A10F}"/>
            </a:ext>
          </a:extLst>
        </xdr:cNvPr>
        <xdr:cNvSpPr txBox="1"/>
      </xdr:nvSpPr>
      <xdr:spPr>
        <a:xfrm>
          <a:off x="123264" y="8796618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11205</xdr:colOff>
      <xdr:row>26</xdr:row>
      <xdr:rowOff>705971</xdr:rowOff>
    </xdr:from>
    <xdr:to>
      <xdr:col>1</xdr:col>
      <xdr:colOff>1602440</xdr:colOff>
      <xdr:row>26</xdr:row>
      <xdr:rowOff>941295</xdr:rowOff>
    </xdr:to>
    <xdr:sp macro="" textlink="">
      <xdr:nvSpPr>
        <xdr:cNvPr id="41" name="TextBox 4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F5AD143A-59B2-4962-ABD4-2ADE3D82D986}"/>
            </a:ext>
          </a:extLst>
        </xdr:cNvPr>
        <xdr:cNvSpPr txBox="1"/>
      </xdr:nvSpPr>
      <xdr:spPr>
        <a:xfrm>
          <a:off x="112058" y="10679206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22411</xdr:colOff>
      <xdr:row>31</xdr:row>
      <xdr:rowOff>694764</xdr:rowOff>
    </xdr:from>
    <xdr:to>
      <xdr:col>1</xdr:col>
      <xdr:colOff>1613646</xdr:colOff>
      <xdr:row>31</xdr:row>
      <xdr:rowOff>930088</xdr:rowOff>
    </xdr:to>
    <xdr:sp macro="" textlink="">
      <xdr:nvSpPr>
        <xdr:cNvPr id="42" name="TextBox 4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114E28A6-4874-4273-8777-3C04C65D8CD6}"/>
            </a:ext>
          </a:extLst>
        </xdr:cNvPr>
        <xdr:cNvSpPr txBox="1"/>
      </xdr:nvSpPr>
      <xdr:spPr>
        <a:xfrm>
          <a:off x="123264" y="12360088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22411</xdr:colOff>
      <xdr:row>37</xdr:row>
      <xdr:rowOff>694764</xdr:rowOff>
    </xdr:from>
    <xdr:to>
      <xdr:col>1</xdr:col>
      <xdr:colOff>1613646</xdr:colOff>
      <xdr:row>37</xdr:row>
      <xdr:rowOff>930088</xdr:rowOff>
    </xdr:to>
    <xdr:sp macro="" textlink="">
      <xdr:nvSpPr>
        <xdr:cNvPr id="55" name="TextBox 5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642CEAA-5F06-41F8-8AC8-A85BDE07BF24}"/>
            </a:ext>
          </a:extLst>
        </xdr:cNvPr>
        <xdr:cNvSpPr txBox="1"/>
      </xdr:nvSpPr>
      <xdr:spPr>
        <a:xfrm>
          <a:off x="123264" y="14220264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22411</xdr:colOff>
      <xdr:row>44</xdr:row>
      <xdr:rowOff>694764</xdr:rowOff>
    </xdr:from>
    <xdr:to>
      <xdr:col>1</xdr:col>
      <xdr:colOff>1613646</xdr:colOff>
      <xdr:row>44</xdr:row>
      <xdr:rowOff>930088</xdr:rowOff>
    </xdr:to>
    <xdr:sp macro="" textlink="">
      <xdr:nvSpPr>
        <xdr:cNvPr id="56" name="TextBox 55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xmlns="" id="{03A6D0E7-78CB-4AD1-90BB-CF7EC98E8830}"/>
            </a:ext>
          </a:extLst>
        </xdr:cNvPr>
        <xdr:cNvSpPr txBox="1"/>
      </xdr:nvSpPr>
      <xdr:spPr>
        <a:xfrm>
          <a:off x="123264" y="16270940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22411</xdr:colOff>
      <xdr:row>51</xdr:row>
      <xdr:rowOff>694763</xdr:rowOff>
    </xdr:from>
    <xdr:to>
      <xdr:col>1</xdr:col>
      <xdr:colOff>1613646</xdr:colOff>
      <xdr:row>51</xdr:row>
      <xdr:rowOff>930087</xdr:rowOff>
    </xdr:to>
    <xdr:sp macro="" textlink="">
      <xdr:nvSpPr>
        <xdr:cNvPr id="57" name="TextBox 5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FAEDAFD9-105F-4A71-92C6-2A8B89209C78}"/>
            </a:ext>
          </a:extLst>
        </xdr:cNvPr>
        <xdr:cNvSpPr txBox="1"/>
      </xdr:nvSpPr>
      <xdr:spPr>
        <a:xfrm>
          <a:off x="123264" y="18411263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22411</xdr:colOff>
      <xdr:row>59</xdr:row>
      <xdr:rowOff>694763</xdr:rowOff>
    </xdr:from>
    <xdr:to>
      <xdr:col>1</xdr:col>
      <xdr:colOff>1613646</xdr:colOff>
      <xdr:row>59</xdr:row>
      <xdr:rowOff>930087</xdr:rowOff>
    </xdr:to>
    <xdr:sp macro="" textlink="">
      <xdr:nvSpPr>
        <xdr:cNvPr id="59" name="TextBox 58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xmlns="" id="{743E39B3-2455-432C-B4AF-D0D8FFBF2FB7}"/>
            </a:ext>
          </a:extLst>
        </xdr:cNvPr>
        <xdr:cNvSpPr txBox="1"/>
      </xdr:nvSpPr>
      <xdr:spPr>
        <a:xfrm>
          <a:off x="123264" y="22635881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11</xdr:col>
      <xdr:colOff>941294</xdr:colOff>
      <xdr:row>37</xdr:row>
      <xdr:rowOff>67236</xdr:rowOff>
    </xdr:from>
    <xdr:to>
      <xdr:col>11</xdr:col>
      <xdr:colOff>1177541</xdr:colOff>
      <xdr:row>37</xdr:row>
      <xdr:rowOff>855936</xdr:rowOff>
    </xdr:to>
    <xdr:pic>
      <xdr:nvPicPr>
        <xdr:cNvPr id="2" name="图片 13">
          <a:extLst>
            <a:ext uri="{FF2B5EF4-FFF2-40B4-BE49-F238E27FC236}">
              <a16:creationId xmlns:a16="http://schemas.microsoft.com/office/drawing/2014/main" xmlns="" id="{41466A43-8E0C-4330-8DC8-C5C3761BF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8147" y="12360089"/>
          <a:ext cx="236247" cy="78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120651</xdr:colOff>
      <xdr:row>93</xdr:row>
      <xdr:rowOff>28827</xdr:rowOff>
    </xdr:from>
    <xdr:to>
      <xdr:col>12</xdr:col>
      <xdr:colOff>1296423</xdr:colOff>
      <xdr:row>93</xdr:row>
      <xdr:rowOff>1120589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1180" y="28659856"/>
          <a:ext cx="2285155" cy="1091762"/>
        </a:xfrm>
        <a:prstGeom prst="rect">
          <a:avLst/>
        </a:prstGeom>
      </xdr:spPr>
    </xdr:pic>
    <xdr:clientData/>
  </xdr:twoCellAnchor>
  <xdr:twoCellAnchor editAs="oneCell">
    <xdr:from>
      <xdr:col>11</xdr:col>
      <xdr:colOff>247297</xdr:colOff>
      <xdr:row>42</xdr:row>
      <xdr:rowOff>32290</xdr:rowOff>
    </xdr:from>
    <xdr:to>
      <xdr:col>13</xdr:col>
      <xdr:colOff>89647</xdr:colOff>
      <xdr:row>42</xdr:row>
      <xdr:rowOff>1025770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826" y="13109555"/>
          <a:ext cx="2318850" cy="993480"/>
        </a:xfrm>
        <a:prstGeom prst="rect">
          <a:avLst/>
        </a:prstGeom>
      </xdr:spPr>
    </xdr:pic>
    <xdr:clientData/>
  </xdr:twoCellAnchor>
  <xdr:twoCellAnchor editAs="oneCell">
    <xdr:from>
      <xdr:col>13</xdr:col>
      <xdr:colOff>568562</xdr:colOff>
      <xdr:row>24</xdr:row>
      <xdr:rowOff>262809</xdr:rowOff>
    </xdr:from>
    <xdr:to>
      <xdr:col>13</xdr:col>
      <xdr:colOff>791606</xdr:colOff>
      <xdr:row>24</xdr:row>
      <xdr:rowOff>982809</xdr:rowOff>
    </xdr:to>
    <xdr:pic>
      <xdr:nvPicPr>
        <xdr:cNvPr id="32" name="图片 13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8112" y="7177959"/>
          <a:ext cx="223044" cy="7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556080</xdr:colOff>
      <xdr:row>64</xdr:row>
      <xdr:rowOff>250621</xdr:rowOff>
    </xdr:from>
    <xdr:to>
      <xdr:col>13</xdr:col>
      <xdr:colOff>767605</xdr:colOff>
      <xdr:row>64</xdr:row>
      <xdr:rowOff>968716</xdr:rowOff>
    </xdr:to>
    <xdr:pic>
      <xdr:nvPicPr>
        <xdr:cNvPr id="36" name="图片 13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630" y="19357771"/>
          <a:ext cx="211525" cy="71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3</xdr:col>
      <xdr:colOff>1296403</xdr:colOff>
      <xdr:row>116</xdr:row>
      <xdr:rowOff>301625</xdr:rowOff>
    </xdr:to>
    <xdr:sp macro="" textlink="">
      <xdr:nvSpPr>
        <xdr:cNvPr id="33" name="AutoShape 20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105833" y="26564167"/>
          <a:ext cx="5434487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360947</xdr:colOff>
      <xdr:row>114</xdr:row>
      <xdr:rowOff>11942</xdr:rowOff>
    </xdr:from>
    <xdr:to>
      <xdr:col>2</xdr:col>
      <xdr:colOff>374005</xdr:colOff>
      <xdr:row>116</xdr:row>
      <xdr:rowOff>358587</xdr:rowOff>
    </xdr:to>
    <xdr:pic>
      <xdr:nvPicPr>
        <xdr:cNvPr id="41" name="Pictur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800" y="34537266"/>
          <a:ext cx="1503440" cy="8957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533401</xdr:colOff>
      <xdr:row>114</xdr:row>
      <xdr:rowOff>121097</xdr:rowOff>
    </xdr:from>
    <xdr:to>
      <xdr:col>2</xdr:col>
      <xdr:colOff>2644140</xdr:colOff>
      <xdr:row>116</xdr:row>
      <xdr:rowOff>263568</xdr:rowOff>
    </xdr:to>
    <xdr:pic>
      <xdr:nvPicPr>
        <xdr:cNvPr id="42" name="Рисунок 4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20901" y="26918097"/>
          <a:ext cx="2105024" cy="682221"/>
        </a:xfrm>
        <a:prstGeom prst="rect">
          <a:avLst/>
        </a:prstGeom>
      </xdr:spPr>
    </xdr:pic>
    <xdr:clientData/>
  </xdr:twoCellAnchor>
  <xdr:twoCellAnchor editAs="oneCell">
    <xdr:from>
      <xdr:col>14</xdr:col>
      <xdr:colOff>392205</xdr:colOff>
      <xdr:row>4</xdr:row>
      <xdr:rowOff>270542</xdr:rowOff>
    </xdr:from>
    <xdr:to>
      <xdr:col>15</xdr:col>
      <xdr:colOff>257460</xdr:colOff>
      <xdr:row>7</xdr:row>
      <xdr:rowOff>25909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976911" y="1110983"/>
          <a:ext cx="907402" cy="864750"/>
        </a:xfrm>
        <a:prstGeom prst="rect">
          <a:avLst/>
        </a:prstGeom>
      </xdr:spPr>
    </xdr:pic>
    <xdr:clientData/>
  </xdr:twoCellAnchor>
  <xdr:twoCellAnchor editAs="oneCell">
    <xdr:from>
      <xdr:col>11</xdr:col>
      <xdr:colOff>609313</xdr:colOff>
      <xdr:row>23</xdr:row>
      <xdr:rowOff>184621</xdr:rowOff>
    </xdr:from>
    <xdr:to>
      <xdr:col>12</xdr:col>
      <xdr:colOff>1361800</xdr:colOff>
      <xdr:row>25</xdr:row>
      <xdr:rowOff>33618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09842" y="6807297"/>
          <a:ext cx="1861870" cy="1182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514591</xdr:colOff>
      <xdr:row>11</xdr:row>
      <xdr:rowOff>249650</xdr:rowOff>
    </xdr:from>
    <xdr:to>
      <xdr:col>13</xdr:col>
      <xdr:colOff>730015</xdr:colOff>
      <xdr:row>11</xdr:row>
      <xdr:rowOff>963935</xdr:rowOff>
    </xdr:to>
    <xdr:pic>
      <xdr:nvPicPr>
        <xdr:cNvPr id="51" name="图片 13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4141" y="3364325"/>
          <a:ext cx="215424" cy="714285"/>
        </a:xfrm>
        <a:prstGeom prst="rect">
          <a:avLst/>
        </a:prstGeom>
      </xdr:spPr>
    </xdr:pic>
    <xdr:clientData/>
  </xdr:twoCellAnchor>
  <xdr:twoCellAnchor editAs="oneCell">
    <xdr:from>
      <xdr:col>13</xdr:col>
      <xdr:colOff>589109</xdr:colOff>
      <xdr:row>42</xdr:row>
      <xdr:rowOff>230523</xdr:rowOff>
    </xdr:from>
    <xdr:to>
      <xdr:col>13</xdr:col>
      <xdr:colOff>791198</xdr:colOff>
      <xdr:row>42</xdr:row>
      <xdr:rowOff>963858</xdr:rowOff>
    </xdr:to>
    <xdr:pic>
      <xdr:nvPicPr>
        <xdr:cNvPr id="52" name="图片 13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0815" y="13408641"/>
          <a:ext cx="202089" cy="73333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285791</xdr:colOff>
      <xdr:row>24</xdr:row>
      <xdr:rowOff>299281</xdr:rowOff>
    </xdr:from>
    <xdr:to>
      <xdr:col>4</xdr:col>
      <xdr:colOff>880393</xdr:colOff>
      <xdr:row>24</xdr:row>
      <xdr:rowOff>905382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909" y="7112457"/>
          <a:ext cx="594602" cy="60610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7</xdr:col>
      <xdr:colOff>570012</xdr:colOff>
      <xdr:row>5</xdr:row>
      <xdr:rowOff>16778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854" y="0"/>
          <a:ext cx="9052864" cy="1283043"/>
        </a:xfrm>
        <a:prstGeom prst="rect">
          <a:avLst/>
        </a:prstGeom>
      </xdr:spPr>
    </xdr:pic>
    <xdr:clientData/>
  </xdr:twoCellAnchor>
  <xdr:twoCellAnchor editAs="oneCell">
    <xdr:from>
      <xdr:col>13</xdr:col>
      <xdr:colOff>278903</xdr:colOff>
      <xdr:row>74</xdr:row>
      <xdr:rowOff>255245</xdr:rowOff>
    </xdr:from>
    <xdr:to>
      <xdr:col>13</xdr:col>
      <xdr:colOff>934706</xdr:colOff>
      <xdr:row>74</xdr:row>
      <xdr:rowOff>896470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0609" y="22465304"/>
          <a:ext cx="655803" cy="641225"/>
        </a:xfrm>
        <a:prstGeom prst="rect">
          <a:avLst/>
        </a:prstGeom>
      </xdr:spPr>
    </xdr:pic>
    <xdr:clientData/>
  </xdr:twoCellAnchor>
  <xdr:twoCellAnchor editAs="oneCell">
    <xdr:from>
      <xdr:col>13</xdr:col>
      <xdr:colOff>56030</xdr:colOff>
      <xdr:row>4</xdr:row>
      <xdr:rowOff>235324</xdr:rowOff>
    </xdr:from>
    <xdr:to>
      <xdr:col>14</xdr:col>
      <xdr:colOff>313765</xdr:colOff>
      <xdr:row>7</xdr:row>
      <xdr:rowOff>78441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690912" y="1075765"/>
          <a:ext cx="1333500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871135</xdr:colOff>
      <xdr:row>24</xdr:row>
      <xdr:rowOff>237522</xdr:rowOff>
    </xdr:from>
    <xdr:to>
      <xdr:col>5</xdr:col>
      <xdr:colOff>556397</xdr:colOff>
      <xdr:row>24</xdr:row>
      <xdr:rowOff>958073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429253" y="7050698"/>
          <a:ext cx="783438" cy="720551"/>
        </a:xfrm>
        <a:prstGeom prst="rect">
          <a:avLst/>
        </a:prstGeom>
      </xdr:spPr>
    </xdr:pic>
    <xdr:clientData/>
  </xdr:twoCellAnchor>
  <xdr:twoCellAnchor editAs="oneCell">
    <xdr:from>
      <xdr:col>11</xdr:col>
      <xdr:colOff>833132</xdr:colOff>
      <xdr:row>11</xdr:row>
      <xdr:rowOff>386</xdr:rowOff>
    </xdr:from>
    <xdr:to>
      <xdr:col>13</xdr:col>
      <xdr:colOff>87698</xdr:colOff>
      <xdr:row>12</xdr:row>
      <xdr:rowOff>57913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661" y="3014768"/>
          <a:ext cx="1731066" cy="1200527"/>
        </a:xfrm>
        <a:prstGeom prst="rect">
          <a:avLst/>
        </a:prstGeom>
      </xdr:spPr>
    </xdr:pic>
    <xdr:clientData/>
  </xdr:twoCellAnchor>
  <xdr:twoCellAnchor editAs="oneCell">
    <xdr:from>
      <xdr:col>4</xdr:col>
      <xdr:colOff>257216</xdr:colOff>
      <xdr:row>11</xdr:row>
      <xdr:rowOff>327856</xdr:rowOff>
    </xdr:from>
    <xdr:to>
      <xdr:col>4</xdr:col>
      <xdr:colOff>851818</xdr:colOff>
      <xdr:row>11</xdr:row>
      <xdr:rowOff>933957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5334" y="3342238"/>
          <a:ext cx="594602" cy="606101"/>
        </a:xfrm>
        <a:prstGeom prst="rect">
          <a:avLst/>
        </a:prstGeom>
      </xdr:spPr>
    </xdr:pic>
    <xdr:clientData/>
  </xdr:twoCellAnchor>
  <xdr:twoCellAnchor editAs="oneCell">
    <xdr:from>
      <xdr:col>4</xdr:col>
      <xdr:colOff>842560</xdr:colOff>
      <xdr:row>11</xdr:row>
      <xdr:rowOff>266097</xdr:rowOff>
    </xdr:from>
    <xdr:to>
      <xdr:col>5</xdr:col>
      <xdr:colOff>527822</xdr:colOff>
      <xdr:row>11</xdr:row>
      <xdr:rowOff>986648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400678" y="3280479"/>
          <a:ext cx="783438" cy="720551"/>
        </a:xfrm>
        <a:prstGeom prst="rect">
          <a:avLst/>
        </a:prstGeom>
      </xdr:spPr>
    </xdr:pic>
    <xdr:clientData/>
  </xdr:twoCellAnchor>
  <xdr:twoCellAnchor editAs="oneCell">
    <xdr:from>
      <xdr:col>4</xdr:col>
      <xdr:colOff>341820</xdr:colOff>
      <xdr:row>42</xdr:row>
      <xdr:rowOff>232045</xdr:rowOff>
    </xdr:from>
    <xdr:to>
      <xdr:col>4</xdr:col>
      <xdr:colOff>936422</xdr:colOff>
      <xdr:row>42</xdr:row>
      <xdr:rowOff>838146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9938" y="13309310"/>
          <a:ext cx="594602" cy="606101"/>
        </a:xfrm>
        <a:prstGeom prst="rect">
          <a:avLst/>
        </a:prstGeom>
      </xdr:spPr>
    </xdr:pic>
    <xdr:clientData/>
  </xdr:twoCellAnchor>
  <xdr:twoCellAnchor editAs="oneCell">
    <xdr:from>
      <xdr:col>4</xdr:col>
      <xdr:colOff>927164</xdr:colOff>
      <xdr:row>42</xdr:row>
      <xdr:rowOff>203904</xdr:rowOff>
    </xdr:from>
    <xdr:to>
      <xdr:col>5</xdr:col>
      <xdr:colOff>612426</xdr:colOff>
      <xdr:row>42</xdr:row>
      <xdr:rowOff>924455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485282" y="13281169"/>
          <a:ext cx="783438" cy="720551"/>
        </a:xfrm>
        <a:prstGeom prst="rect">
          <a:avLst/>
        </a:prstGeom>
      </xdr:spPr>
    </xdr:pic>
    <xdr:clientData/>
  </xdr:twoCellAnchor>
  <xdr:twoCellAnchor editAs="oneCell">
    <xdr:from>
      <xdr:col>4</xdr:col>
      <xdr:colOff>465085</xdr:colOff>
      <xdr:row>64</xdr:row>
      <xdr:rowOff>220840</xdr:rowOff>
    </xdr:from>
    <xdr:to>
      <xdr:col>4</xdr:col>
      <xdr:colOff>1059687</xdr:colOff>
      <xdr:row>64</xdr:row>
      <xdr:rowOff>826941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3203" y="19147575"/>
          <a:ext cx="594602" cy="606101"/>
        </a:xfrm>
        <a:prstGeom prst="rect">
          <a:avLst/>
        </a:prstGeom>
      </xdr:spPr>
    </xdr:pic>
    <xdr:clientData/>
  </xdr:twoCellAnchor>
  <xdr:twoCellAnchor editAs="oneCell">
    <xdr:from>
      <xdr:col>4</xdr:col>
      <xdr:colOff>1061635</xdr:colOff>
      <xdr:row>64</xdr:row>
      <xdr:rowOff>192699</xdr:rowOff>
    </xdr:from>
    <xdr:to>
      <xdr:col>5</xdr:col>
      <xdr:colOff>746897</xdr:colOff>
      <xdr:row>64</xdr:row>
      <xdr:rowOff>913250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19753" y="19119434"/>
          <a:ext cx="783438" cy="720551"/>
        </a:xfrm>
        <a:prstGeom prst="rect">
          <a:avLst/>
        </a:prstGeom>
      </xdr:spPr>
    </xdr:pic>
    <xdr:clientData/>
  </xdr:twoCellAnchor>
  <xdr:twoCellAnchor editAs="oneCell">
    <xdr:from>
      <xdr:col>11</xdr:col>
      <xdr:colOff>1092884</xdr:colOff>
      <xdr:row>64</xdr:row>
      <xdr:rowOff>59352</xdr:rowOff>
    </xdr:from>
    <xdr:to>
      <xdr:col>12</xdr:col>
      <xdr:colOff>320891</xdr:colOff>
      <xdr:row>64</xdr:row>
      <xdr:rowOff>1123950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6409" y="19166502"/>
          <a:ext cx="342433" cy="1064598"/>
        </a:xfrm>
        <a:prstGeom prst="rect">
          <a:avLst/>
        </a:prstGeom>
      </xdr:spPr>
    </xdr:pic>
    <xdr:clientData/>
  </xdr:twoCellAnchor>
  <xdr:twoCellAnchor editAs="oneCell">
    <xdr:from>
      <xdr:col>12</xdr:col>
      <xdr:colOff>528226</xdr:colOff>
      <xdr:row>64</xdr:row>
      <xdr:rowOff>40304</xdr:rowOff>
    </xdr:from>
    <xdr:to>
      <xdr:col>12</xdr:col>
      <xdr:colOff>883197</xdr:colOff>
      <xdr:row>64</xdr:row>
      <xdr:rowOff>1114426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6176" y="19147454"/>
          <a:ext cx="354971" cy="1074122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1053685</xdr:colOff>
      <xdr:row>64</xdr:row>
      <xdr:rowOff>65924</xdr:rowOff>
    </xdr:from>
    <xdr:to>
      <xdr:col>13</xdr:col>
      <xdr:colOff>60763</xdr:colOff>
      <xdr:row>64</xdr:row>
      <xdr:rowOff>1114426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1635" y="19173074"/>
          <a:ext cx="378677" cy="1048502"/>
        </a:xfrm>
        <a:prstGeom prst="rect">
          <a:avLst/>
        </a:prstGeom>
      </xdr:spPr>
    </xdr:pic>
    <xdr:clientData/>
  </xdr:twoCellAnchor>
  <xdr:twoCellAnchor editAs="oneCell">
    <xdr:from>
      <xdr:col>4</xdr:col>
      <xdr:colOff>532321</xdr:colOff>
      <xdr:row>74</xdr:row>
      <xdr:rowOff>254457</xdr:rowOff>
    </xdr:from>
    <xdr:to>
      <xdr:col>5</xdr:col>
      <xdr:colOff>28747</xdr:colOff>
      <xdr:row>74</xdr:row>
      <xdr:rowOff>860558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0439" y="22363663"/>
          <a:ext cx="594602" cy="606101"/>
        </a:xfrm>
        <a:prstGeom prst="rect">
          <a:avLst/>
        </a:prstGeom>
      </xdr:spPr>
    </xdr:pic>
    <xdr:clientData/>
  </xdr:twoCellAnchor>
  <xdr:twoCellAnchor editAs="oneCell">
    <xdr:from>
      <xdr:col>5</xdr:col>
      <xdr:colOff>41901</xdr:colOff>
      <xdr:row>74</xdr:row>
      <xdr:rowOff>215110</xdr:rowOff>
    </xdr:from>
    <xdr:to>
      <xdr:col>5</xdr:col>
      <xdr:colOff>825339</xdr:colOff>
      <xdr:row>74</xdr:row>
      <xdr:rowOff>935661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98195" y="22324316"/>
          <a:ext cx="783438" cy="720551"/>
        </a:xfrm>
        <a:prstGeom prst="rect">
          <a:avLst/>
        </a:prstGeom>
      </xdr:spPr>
    </xdr:pic>
    <xdr:clientData/>
  </xdr:twoCellAnchor>
  <xdr:twoCellAnchor editAs="oneCell">
    <xdr:from>
      <xdr:col>11</xdr:col>
      <xdr:colOff>156883</xdr:colOff>
      <xdr:row>72</xdr:row>
      <xdr:rowOff>67234</xdr:rowOff>
    </xdr:from>
    <xdr:to>
      <xdr:col>12</xdr:col>
      <xdr:colOff>1322294</xdr:colOff>
      <xdr:row>76</xdr:row>
      <xdr:rowOff>98048</xdr:rowOff>
    </xdr:to>
    <xdr:pic>
      <xdr:nvPicPr>
        <xdr:cNvPr id="70" name="Picture 4" descr="Cherbrooke CDI-60HWN1-R/COD-60NH1-R купить в Москве по цене 162800 руб в  интернет-магазине climat24.ru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12" y="21705793"/>
          <a:ext cx="2274794" cy="1868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588350</xdr:colOff>
      <xdr:row>93</xdr:row>
      <xdr:rowOff>220840</xdr:rowOff>
    </xdr:from>
    <xdr:to>
      <xdr:col>5</xdr:col>
      <xdr:colOff>84776</xdr:colOff>
      <xdr:row>93</xdr:row>
      <xdr:rowOff>826941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6468" y="28851869"/>
          <a:ext cx="594602" cy="606101"/>
        </a:xfrm>
        <a:prstGeom prst="rect">
          <a:avLst/>
        </a:prstGeom>
      </xdr:spPr>
    </xdr:pic>
    <xdr:clientData/>
  </xdr:twoCellAnchor>
  <xdr:twoCellAnchor editAs="oneCell">
    <xdr:from>
      <xdr:col>5</xdr:col>
      <xdr:colOff>97930</xdr:colOff>
      <xdr:row>93</xdr:row>
      <xdr:rowOff>181493</xdr:rowOff>
    </xdr:from>
    <xdr:to>
      <xdr:col>6</xdr:col>
      <xdr:colOff>40927</xdr:colOff>
      <xdr:row>93</xdr:row>
      <xdr:rowOff>902044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754224" y="28812522"/>
          <a:ext cx="783438" cy="720551"/>
        </a:xfrm>
        <a:prstGeom prst="rect">
          <a:avLst/>
        </a:prstGeom>
      </xdr:spPr>
    </xdr:pic>
    <xdr:clientData/>
  </xdr:twoCellAnchor>
  <xdr:twoCellAnchor editAs="oneCell">
    <xdr:from>
      <xdr:col>13</xdr:col>
      <xdr:colOff>232710</xdr:colOff>
      <xdr:row>93</xdr:row>
      <xdr:rowOff>252948</xdr:rowOff>
    </xdr:from>
    <xdr:to>
      <xdr:col>13</xdr:col>
      <xdr:colOff>888513</xdr:colOff>
      <xdr:row>93</xdr:row>
      <xdr:rowOff>894173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9739" y="28883977"/>
          <a:ext cx="655803" cy="641225"/>
        </a:xfrm>
        <a:prstGeom prst="rect">
          <a:avLst/>
        </a:prstGeom>
      </xdr:spPr>
    </xdr:pic>
    <xdr:clientData/>
  </xdr:twoCellAnchor>
  <xdr:twoCellAnchor>
    <xdr:from>
      <xdr:col>1</xdr:col>
      <xdr:colOff>11205</xdr:colOff>
      <xdr:row>11</xdr:row>
      <xdr:rowOff>874058</xdr:rowOff>
    </xdr:from>
    <xdr:to>
      <xdr:col>2</xdr:col>
      <xdr:colOff>112058</xdr:colOff>
      <xdr:row>11</xdr:row>
      <xdr:rowOff>1109382</xdr:rowOff>
    </xdr:to>
    <xdr:sp macro="" textlink="">
      <xdr:nvSpPr>
        <xdr:cNvPr id="37" name="TextBox 3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08BA2E77-237F-44EC-BFEC-7DE82079B93A}"/>
            </a:ext>
          </a:extLst>
        </xdr:cNvPr>
        <xdr:cNvSpPr txBox="1"/>
      </xdr:nvSpPr>
      <xdr:spPr>
        <a:xfrm>
          <a:off x="112058" y="3888440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22410</xdr:colOff>
      <xdr:row>24</xdr:row>
      <xdr:rowOff>885264</xdr:rowOff>
    </xdr:from>
    <xdr:to>
      <xdr:col>2</xdr:col>
      <xdr:colOff>123263</xdr:colOff>
      <xdr:row>24</xdr:row>
      <xdr:rowOff>1120588</xdr:rowOff>
    </xdr:to>
    <xdr:sp macro="" textlink="">
      <xdr:nvSpPr>
        <xdr:cNvPr id="38" name="TextBox 3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6343118F-6FFE-45F1-B5C0-9ABC6F5C43F4}"/>
            </a:ext>
          </a:extLst>
        </xdr:cNvPr>
        <xdr:cNvSpPr txBox="1"/>
      </xdr:nvSpPr>
      <xdr:spPr>
        <a:xfrm>
          <a:off x="123263" y="7698440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11205</xdr:colOff>
      <xdr:row>42</xdr:row>
      <xdr:rowOff>874059</xdr:rowOff>
    </xdr:from>
    <xdr:to>
      <xdr:col>2</xdr:col>
      <xdr:colOff>112058</xdr:colOff>
      <xdr:row>42</xdr:row>
      <xdr:rowOff>1109383</xdr:rowOff>
    </xdr:to>
    <xdr:sp macro="" textlink="">
      <xdr:nvSpPr>
        <xdr:cNvPr id="39" name="TextBox 3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A1FC0293-5E32-45DC-ACD5-CA52537E7E9A}"/>
            </a:ext>
          </a:extLst>
        </xdr:cNvPr>
        <xdr:cNvSpPr txBox="1"/>
      </xdr:nvSpPr>
      <xdr:spPr>
        <a:xfrm>
          <a:off x="112058" y="13951324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11205</xdr:colOff>
      <xdr:row>64</xdr:row>
      <xdr:rowOff>874059</xdr:rowOff>
    </xdr:from>
    <xdr:to>
      <xdr:col>2</xdr:col>
      <xdr:colOff>112058</xdr:colOff>
      <xdr:row>64</xdr:row>
      <xdr:rowOff>1109383</xdr:rowOff>
    </xdr:to>
    <xdr:sp macro="" textlink="">
      <xdr:nvSpPr>
        <xdr:cNvPr id="40" name="TextBox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48118E2A-7A13-4076-87BD-293F50CAD3E6}"/>
            </a:ext>
          </a:extLst>
        </xdr:cNvPr>
        <xdr:cNvSpPr txBox="1"/>
      </xdr:nvSpPr>
      <xdr:spPr>
        <a:xfrm>
          <a:off x="112058" y="19800794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22412</xdr:colOff>
      <xdr:row>74</xdr:row>
      <xdr:rowOff>885264</xdr:rowOff>
    </xdr:from>
    <xdr:to>
      <xdr:col>2</xdr:col>
      <xdr:colOff>123265</xdr:colOff>
      <xdr:row>74</xdr:row>
      <xdr:rowOff>1120588</xdr:rowOff>
    </xdr:to>
    <xdr:sp macro="" textlink="">
      <xdr:nvSpPr>
        <xdr:cNvPr id="43" name="TextBox 4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AB790AB5-24DE-4CCD-95FF-964BC653FBA1}"/>
            </a:ext>
          </a:extLst>
        </xdr:cNvPr>
        <xdr:cNvSpPr txBox="1"/>
      </xdr:nvSpPr>
      <xdr:spPr>
        <a:xfrm>
          <a:off x="123265" y="22994470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78441</xdr:colOff>
      <xdr:row>93</xdr:row>
      <xdr:rowOff>885264</xdr:rowOff>
    </xdr:from>
    <xdr:to>
      <xdr:col>2</xdr:col>
      <xdr:colOff>78441</xdr:colOff>
      <xdr:row>93</xdr:row>
      <xdr:rowOff>1120588</xdr:rowOff>
    </xdr:to>
    <xdr:sp macro="" textlink="">
      <xdr:nvSpPr>
        <xdr:cNvPr id="44" name="TextBox 4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FEE28C37-CCAD-47FF-B9DB-97C8BFB4430D}"/>
            </a:ext>
          </a:extLst>
        </xdr:cNvPr>
        <xdr:cNvSpPr txBox="1"/>
      </xdr:nvSpPr>
      <xdr:spPr>
        <a:xfrm>
          <a:off x="78441" y="29516293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519995</xdr:colOff>
      <xdr:row>48</xdr:row>
      <xdr:rowOff>41750</xdr:rowOff>
    </xdr:from>
    <xdr:to>
      <xdr:col>12</xdr:col>
      <xdr:colOff>872130</xdr:colOff>
      <xdr:row>48</xdr:row>
      <xdr:rowOff>1131795</xdr:rowOff>
    </xdr:to>
    <xdr:pic>
      <xdr:nvPicPr>
        <xdr:cNvPr id="9" name="图片 321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9671" y="15797221"/>
          <a:ext cx="352135" cy="10900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4</xdr:col>
      <xdr:colOff>283516</xdr:colOff>
      <xdr:row>65</xdr:row>
      <xdr:rowOff>278370</xdr:rowOff>
    </xdr:to>
    <xdr:sp macro="" textlink="">
      <xdr:nvSpPr>
        <xdr:cNvPr id="31" name="AutoShape 20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13363575"/>
          <a:ext cx="5439778" cy="1101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37599</xdr:colOff>
      <xdr:row>63</xdr:row>
      <xdr:rowOff>75197</xdr:rowOff>
    </xdr:from>
    <xdr:to>
      <xdr:col>1</xdr:col>
      <xdr:colOff>1374808</xdr:colOff>
      <xdr:row>65</xdr:row>
      <xdr:rowOff>330942</xdr:rowOff>
    </xdr:to>
    <xdr:pic>
      <xdr:nvPicPr>
        <xdr:cNvPr id="32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862" y="24802598"/>
          <a:ext cx="1341019" cy="7927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57150</xdr:colOff>
      <xdr:row>63</xdr:row>
      <xdr:rowOff>133350</xdr:rowOff>
    </xdr:from>
    <xdr:to>
      <xdr:col>2</xdr:col>
      <xdr:colOff>2038349</xdr:colOff>
      <xdr:row>65</xdr:row>
      <xdr:rowOff>275298</xdr:rowOff>
    </xdr:to>
    <xdr:pic>
      <xdr:nvPicPr>
        <xdr:cNvPr id="33" name="Рисунок 3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7825" y="10572750"/>
          <a:ext cx="1981199" cy="670692"/>
        </a:xfrm>
        <a:prstGeom prst="rect">
          <a:avLst/>
        </a:prstGeom>
      </xdr:spPr>
    </xdr:pic>
    <xdr:clientData/>
  </xdr:twoCellAnchor>
  <xdr:twoCellAnchor editAs="oneCell">
    <xdr:from>
      <xdr:col>11</xdr:col>
      <xdr:colOff>599512</xdr:colOff>
      <xdr:row>18</xdr:row>
      <xdr:rowOff>199522</xdr:rowOff>
    </xdr:from>
    <xdr:to>
      <xdr:col>13</xdr:col>
      <xdr:colOff>145377</xdr:colOff>
      <xdr:row>19</xdr:row>
      <xdr:rowOff>1133474</xdr:rowOff>
    </xdr:to>
    <xdr:pic>
      <xdr:nvPicPr>
        <xdr:cNvPr id="46" name="Picture 2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648637" y="5714497"/>
          <a:ext cx="1822340" cy="1153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145676</xdr:colOff>
      <xdr:row>4</xdr:row>
      <xdr:rowOff>358461</xdr:rowOff>
    </xdr:from>
    <xdr:to>
      <xdr:col>13</xdr:col>
      <xdr:colOff>1023666</xdr:colOff>
      <xdr:row>7</xdr:row>
      <xdr:rowOff>149116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478000" y="1198902"/>
          <a:ext cx="877990" cy="900038"/>
        </a:xfrm>
        <a:prstGeom prst="rect">
          <a:avLst/>
        </a:prstGeom>
      </xdr:spPr>
    </xdr:pic>
    <xdr:clientData/>
  </xdr:twoCellAnchor>
  <xdr:twoCellAnchor editAs="oneCell">
    <xdr:from>
      <xdr:col>4</xdr:col>
      <xdr:colOff>654922</xdr:colOff>
      <xdr:row>19</xdr:row>
      <xdr:rowOff>258358</xdr:rowOff>
    </xdr:from>
    <xdr:to>
      <xdr:col>5</xdr:col>
      <xdr:colOff>302560</xdr:colOff>
      <xdr:row>19</xdr:row>
      <xdr:rowOff>872759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0481" y="5995770"/>
          <a:ext cx="611344" cy="61440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65</xdr:row>
      <xdr:rowOff>0</xdr:rowOff>
    </xdr:from>
    <xdr:ext cx="5434487" cy="1081646"/>
    <xdr:sp macro="" textlink="">
      <xdr:nvSpPr>
        <xdr:cNvPr id="22" name="AutoShape 20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05833" y="18489083"/>
          <a:ext cx="5434487" cy="1081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10583</xdr:colOff>
      <xdr:row>0</xdr:row>
      <xdr:rowOff>0</xdr:rowOff>
    </xdr:from>
    <xdr:to>
      <xdr:col>8</xdr:col>
      <xdr:colOff>98367</xdr:colOff>
      <xdr:row>4</xdr:row>
      <xdr:rowOff>439263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6416" y="0"/>
          <a:ext cx="8923809" cy="1257143"/>
        </a:xfrm>
        <a:prstGeom prst="rect">
          <a:avLst/>
        </a:prstGeom>
      </xdr:spPr>
    </xdr:pic>
    <xdr:clientData/>
  </xdr:twoCellAnchor>
  <xdr:twoCellAnchor editAs="oneCell">
    <xdr:from>
      <xdr:col>13</xdr:col>
      <xdr:colOff>260847</xdr:colOff>
      <xdr:row>52</xdr:row>
      <xdr:rowOff>217938</xdr:rowOff>
    </xdr:from>
    <xdr:to>
      <xdr:col>13</xdr:col>
      <xdr:colOff>959347</xdr:colOff>
      <xdr:row>52</xdr:row>
      <xdr:rowOff>904563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3171" y="17788762"/>
          <a:ext cx="698500" cy="686625"/>
        </a:xfrm>
        <a:prstGeom prst="rect">
          <a:avLst/>
        </a:prstGeom>
      </xdr:spPr>
    </xdr:pic>
    <xdr:clientData/>
  </xdr:twoCellAnchor>
  <xdr:twoCellAnchor editAs="oneCell">
    <xdr:from>
      <xdr:col>11</xdr:col>
      <xdr:colOff>302559</xdr:colOff>
      <xdr:row>11</xdr:row>
      <xdr:rowOff>0</xdr:rowOff>
    </xdr:from>
    <xdr:to>
      <xdr:col>12</xdr:col>
      <xdr:colOff>1143003</xdr:colOff>
      <xdr:row>12</xdr:row>
      <xdr:rowOff>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72" b="19929"/>
        <a:stretch/>
      </xdr:blipFill>
      <xdr:spPr>
        <a:xfrm>
          <a:off x="12348883" y="3014382"/>
          <a:ext cx="1893796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571501</xdr:colOff>
      <xdr:row>11</xdr:row>
      <xdr:rowOff>291352</xdr:rowOff>
    </xdr:from>
    <xdr:to>
      <xdr:col>5</xdr:col>
      <xdr:colOff>282463</xdr:colOff>
      <xdr:row>11</xdr:row>
      <xdr:rowOff>888065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biLevel thresh="25000"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27060" y="3305734"/>
          <a:ext cx="674668" cy="596713"/>
        </a:xfrm>
        <a:prstGeom prst="rect">
          <a:avLst/>
        </a:prstGeom>
      </xdr:spPr>
    </xdr:pic>
    <xdr:clientData/>
  </xdr:twoCellAnchor>
  <xdr:twoCellAnchor>
    <xdr:from>
      <xdr:col>0</xdr:col>
      <xdr:colOff>44823</xdr:colOff>
      <xdr:row>11</xdr:row>
      <xdr:rowOff>683559</xdr:rowOff>
    </xdr:from>
    <xdr:to>
      <xdr:col>2</xdr:col>
      <xdr:colOff>695661</xdr:colOff>
      <xdr:row>11</xdr:row>
      <xdr:rowOff>868344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SpPr txBox="1"/>
      </xdr:nvSpPr>
      <xdr:spPr>
        <a:xfrm>
          <a:off x="44823" y="3697941"/>
          <a:ext cx="2466191" cy="184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 b="1">
            <a:solidFill>
              <a:srgbClr val="00FF00"/>
            </a:solidFill>
          </a:endParaRPr>
        </a:p>
      </xdr:txBody>
    </xdr:sp>
    <xdr:clientData/>
  </xdr:twoCellAnchor>
  <xdr:twoCellAnchor editAs="oneCell">
    <xdr:from>
      <xdr:col>14</xdr:col>
      <xdr:colOff>22412</xdr:colOff>
      <xdr:row>4</xdr:row>
      <xdr:rowOff>347382</xdr:rowOff>
    </xdr:from>
    <xdr:to>
      <xdr:col>14</xdr:col>
      <xdr:colOff>593912</xdr:colOff>
      <xdr:row>7</xdr:row>
      <xdr:rowOff>168347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408088" y="1187823"/>
          <a:ext cx="571500" cy="930348"/>
        </a:xfrm>
        <a:prstGeom prst="rect">
          <a:avLst/>
        </a:prstGeom>
      </xdr:spPr>
    </xdr:pic>
    <xdr:clientData/>
  </xdr:twoCellAnchor>
  <xdr:twoCellAnchor editAs="oneCell">
    <xdr:from>
      <xdr:col>14</xdr:col>
      <xdr:colOff>710046</xdr:colOff>
      <xdr:row>4</xdr:row>
      <xdr:rowOff>273631</xdr:rowOff>
    </xdr:from>
    <xdr:to>
      <xdr:col>15</xdr:col>
      <xdr:colOff>591824</xdr:colOff>
      <xdr:row>7</xdr:row>
      <xdr:rowOff>149087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099133" y="1101892"/>
          <a:ext cx="917104" cy="985325"/>
        </a:xfrm>
        <a:prstGeom prst="rect">
          <a:avLst/>
        </a:prstGeom>
      </xdr:spPr>
    </xdr:pic>
    <xdr:clientData/>
  </xdr:twoCellAnchor>
  <xdr:twoCellAnchor editAs="oneCell">
    <xdr:from>
      <xdr:col>4</xdr:col>
      <xdr:colOff>649943</xdr:colOff>
      <xdr:row>29</xdr:row>
      <xdr:rowOff>246526</xdr:rowOff>
    </xdr:from>
    <xdr:to>
      <xdr:col>5</xdr:col>
      <xdr:colOff>360905</xdr:colOff>
      <xdr:row>29</xdr:row>
      <xdr:rowOff>843239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biLevel thresh="25000"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05502" y="9143997"/>
          <a:ext cx="674668" cy="596713"/>
        </a:xfrm>
        <a:prstGeom prst="rect">
          <a:avLst/>
        </a:prstGeom>
      </xdr:spPr>
    </xdr:pic>
    <xdr:clientData/>
  </xdr:twoCellAnchor>
  <xdr:twoCellAnchor editAs="oneCell">
    <xdr:from>
      <xdr:col>10</xdr:col>
      <xdr:colOff>975199</xdr:colOff>
      <xdr:row>29</xdr:row>
      <xdr:rowOff>78441</xdr:rowOff>
    </xdr:from>
    <xdr:to>
      <xdr:col>13</xdr:col>
      <xdr:colOff>263189</xdr:colOff>
      <xdr:row>29</xdr:row>
      <xdr:rowOff>997323</xdr:rowOff>
    </xdr:to>
    <xdr:pic>
      <xdr:nvPicPr>
        <xdr:cNvPr id="39" name="Picture 2" descr="https://mbt-midea.kz/wp-content/uploads/2022/09/gallery1-24-1024x1024.jpg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>
          <a:picLocks noGrp="1"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36122" b="64276" l="3307" r="95635">
                      <a14:foregroundMark x1="3307" y1="52988" x2="16534" y2="52988"/>
                      <a14:foregroundMark x1="20370" y1="63214" x2="56614" y2="54847"/>
                      <a14:foregroundMark x1="43254" y1="62550" x2="43254" y2="62550"/>
                      <a14:foregroundMark x1="94048" y1="56972" x2="94048" y2="56972"/>
                      <a14:foregroundMark x1="95635" y1="57105" x2="26058" y2="64409"/>
                      <a14:foregroundMark x1="42460" y1="63347" x2="84259" y2="59097"/>
                      <a14:foregroundMark x1="78042" y1="36122" x2="78042" y2="361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2585" b="31692"/>
        <a:stretch/>
      </xdr:blipFill>
      <xdr:spPr bwMode="auto">
        <a:xfrm>
          <a:off x="12012993" y="8975912"/>
          <a:ext cx="2582520" cy="918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636337</xdr:colOff>
      <xdr:row>35</xdr:row>
      <xdr:rowOff>260133</xdr:rowOff>
    </xdr:from>
    <xdr:to>
      <xdr:col>5</xdr:col>
      <xdr:colOff>347299</xdr:colOff>
      <xdr:row>35</xdr:row>
      <xdr:rowOff>856846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biLevel thresh="25000"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02301" y="11486026"/>
          <a:ext cx="677069" cy="596713"/>
        </a:xfrm>
        <a:prstGeom prst="rect">
          <a:avLst/>
        </a:prstGeom>
      </xdr:spPr>
    </xdr:pic>
    <xdr:clientData/>
  </xdr:twoCellAnchor>
  <xdr:twoCellAnchor editAs="oneCell">
    <xdr:from>
      <xdr:col>11</xdr:col>
      <xdr:colOff>679023</xdr:colOff>
      <xdr:row>34</xdr:row>
      <xdr:rowOff>199309</xdr:rowOff>
    </xdr:from>
    <xdr:to>
      <xdr:col>12</xdr:col>
      <xdr:colOff>1039427</xdr:colOff>
      <xdr:row>36</xdr:row>
      <xdr:rowOff>29696</xdr:rowOff>
    </xdr:to>
    <xdr:pic>
      <xdr:nvPicPr>
        <xdr:cNvPr id="51" name=" 32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6870" b="87023" l="22973" r="82432">
                      <a14:foregroundMark x1="25000" y1="8397" x2="22973" y2="22392"/>
                      <a14:foregroundMark x1="22973" y1="22392" x2="24662" y2="44529"/>
                      <a14:foregroundMark x1="26014" y1="28753" x2="29392" y2="53944"/>
                      <a14:foregroundMark x1="29392" y1="53944" x2="29392" y2="53944"/>
                      <a14:foregroundMark x1="24493" y1="59542" x2="27872" y2="78626"/>
                      <a14:foregroundMark x1="26520" y1="86514" x2="38851" y2="84478"/>
                      <a14:foregroundMark x1="32939" y1="87023" x2="48986" y2="84224"/>
                      <a14:foregroundMark x1="40203" y1="86005" x2="59628" y2="83461"/>
                      <a14:foregroundMark x1="59628" y1="83461" x2="59797" y2="83461"/>
                      <a14:foregroundMark x1="52534" y1="84224" x2="75169" y2="80407"/>
                      <a14:foregroundMark x1="72466" y1="80407" x2="80574" y2="79135"/>
                      <a14:foregroundMark x1="80068" y1="25191" x2="80912" y2="56234"/>
                      <a14:foregroundMark x1="81926" y1="22137" x2="82939" y2="46310"/>
                      <a14:foregroundMark x1="82939" y1="46310" x2="82939" y2="46310"/>
                      <a14:foregroundMark x1="75000" y1="11450" x2="44595" y2="14758"/>
                      <a14:foregroundMark x1="29899" y1="8142" x2="41371" y2="7552"/>
                      <a14:foregroundMark x1="27703" y1="6870" x2="38851" y2="7125"/>
                      <a14:backgroundMark x1="51520" y1="6870" x2="40878" y2="63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630" r="10630"/>
        <a:stretch/>
      </xdr:blipFill>
      <xdr:spPr bwMode="auto">
        <a:xfrm>
          <a:off x="12725347" y="11080221"/>
          <a:ext cx="1413756" cy="119750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627528</xdr:colOff>
      <xdr:row>40</xdr:row>
      <xdr:rowOff>33617</xdr:rowOff>
    </xdr:from>
    <xdr:to>
      <xdr:col>13</xdr:col>
      <xdr:colOff>402644</xdr:colOff>
      <xdr:row>40</xdr:row>
      <xdr:rowOff>916674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3852" y="13122088"/>
          <a:ext cx="2061116" cy="883057"/>
        </a:xfrm>
        <a:prstGeom prst="rect">
          <a:avLst/>
        </a:prstGeom>
      </xdr:spPr>
    </xdr:pic>
    <xdr:clientData/>
  </xdr:twoCellAnchor>
  <xdr:twoCellAnchor editAs="oneCell">
    <xdr:from>
      <xdr:col>13</xdr:col>
      <xdr:colOff>487489</xdr:colOff>
      <xdr:row>35</xdr:row>
      <xdr:rowOff>198233</xdr:rowOff>
    </xdr:from>
    <xdr:to>
      <xdr:col>13</xdr:col>
      <xdr:colOff>689578</xdr:colOff>
      <xdr:row>35</xdr:row>
      <xdr:rowOff>931568</xdr:rowOff>
    </xdr:to>
    <xdr:pic>
      <xdr:nvPicPr>
        <xdr:cNvPr id="53" name="图片 13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9813" y="11303262"/>
          <a:ext cx="202089" cy="733335"/>
        </a:xfrm>
        <a:prstGeom prst="rect">
          <a:avLst/>
        </a:prstGeom>
      </xdr:spPr>
    </xdr:pic>
    <xdr:clientData/>
  </xdr:twoCellAnchor>
  <xdr:twoCellAnchor editAs="oneCell">
    <xdr:from>
      <xdr:col>13</xdr:col>
      <xdr:colOff>543519</xdr:colOff>
      <xdr:row>40</xdr:row>
      <xdr:rowOff>220644</xdr:rowOff>
    </xdr:from>
    <xdr:to>
      <xdr:col>13</xdr:col>
      <xdr:colOff>745608</xdr:colOff>
      <xdr:row>40</xdr:row>
      <xdr:rowOff>953979</xdr:rowOff>
    </xdr:to>
    <xdr:pic>
      <xdr:nvPicPr>
        <xdr:cNvPr id="54" name="图片 13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75843" y="13309115"/>
          <a:ext cx="202089" cy="733335"/>
        </a:xfrm>
        <a:prstGeom prst="rect">
          <a:avLst/>
        </a:prstGeom>
      </xdr:spPr>
    </xdr:pic>
    <xdr:clientData/>
  </xdr:twoCellAnchor>
  <xdr:twoCellAnchor editAs="oneCell">
    <xdr:from>
      <xdr:col>13</xdr:col>
      <xdr:colOff>487489</xdr:colOff>
      <xdr:row>29</xdr:row>
      <xdr:rowOff>220644</xdr:rowOff>
    </xdr:from>
    <xdr:to>
      <xdr:col>13</xdr:col>
      <xdr:colOff>689578</xdr:colOff>
      <xdr:row>29</xdr:row>
      <xdr:rowOff>953979</xdr:rowOff>
    </xdr:to>
    <xdr:pic>
      <xdr:nvPicPr>
        <xdr:cNvPr id="55" name="图片 13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9813" y="9118115"/>
          <a:ext cx="202089" cy="733335"/>
        </a:xfrm>
        <a:prstGeom prst="rect">
          <a:avLst/>
        </a:prstGeom>
      </xdr:spPr>
    </xdr:pic>
    <xdr:clientData/>
  </xdr:twoCellAnchor>
  <xdr:twoCellAnchor editAs="oneCell">
    <xdr:from>
      <xdr:col>13</xdr:col>
      <xdr:colOff>420253</xdr:colOff>
      <xdr:row>19</xdr:row>
      <xdr:rowOff>231850</xdr:rowOff>
    </xdr:from>
    <xdr:to>
      <xdr:col>13</xdr:col>
      <xdr:colOff>622342</xdr:colOff>
      <xdr:row>19</xdr:row>
      <xdr:rowOff>965185</xdr:rowOff>
    </xdr:to>
    <xdr:pic>
      <xdr:nvPicPr>
        <xdr:cNvPr id="56" name="图片 13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2577" y="5969262"/>
          <a:ext cx="202089" cy="733335"/>
        </a:xfrm>
        <a:prstGeom prst="rect">
          <a:avLst/>
        </a:prstGeom>
      </xdr:spPr>
    </xdr:pic>
    <xdr:clientData/>
  </xdr:twoCellAnchor>
  <xdr:twoCellAnchor editAs="oneCell">
    <xdr:from>
      <xdr:col>13</xdr:col>
      <xdr:colOff>420253</xdr:colOff>
      <xdr:row>11</xdr:row>
      <xdr:rowOff>209439</xdr:rowOff>
    </xdr:from>
    <xdr:to>
      <xdr:col>13</xdr:col>
      <xdr:colOff>622342</xdr:colOff>
      <xdr:row>11</xdr:row>
      <xdr:rowOff>942774</xdr:rowOff>
    </xdr:to>
    <xdr:pic>
      <xdr:nvPicPr>
        <xdr:cNvPr id="57" name="图片 13">
          <a:extLs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2577" y="3223821"/>
          <a:ext cx="202089" cy="733335"/>
        </a:xfrm>
        <a:prstGeom prst="rect">
          <a:avLst/>
        </a:prstGeom>
      </xdr:spPr>
    </xdr:pic>
    <xdr:clientData/>
  </xdr:twoCellAnchor>
  <xdr:twoCellAnchor editAs="oneCell">
    <xdr:from>
      <xdr:col>13</xdr:col>
      <xdr:colOff>543519</xdr:colOff>
      <xdr:row>48</xdr:row>
      <xdr:rowOff>220644</xdr:rowOff>
    </xdr:from>
    <xdr:to>
      <xdr:col>13</xdr:col>
      <xdr:colOff>745608</xdr:colOff>
      <xdr:row>48</xdr:row>
      <xdr:rowOff>953979</xdr:rowOff>
    </xdr:to>
    <xdr:pic>
      <xdr:nvPicPr>
        <xdr:cNvPr id="58" name="图片 13">
          <a:extLst>
            <a:ext uri="{FF2B5EF4-FFF2-40B4-BE49-F238E27FC236}">
              <a16:creationId xmlns:a16="http://schemas.microsoft.com/office/drawing/2014/main" xmlns="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75843" y="15976115"/>
          <a:ext cx="202089" cy="733335"/>
        </a:xfrm>
        <a:prstGeom prst="rect">
          <a:avLst/>
        </a:prstGeom>
      </xdr:spPr>
    </xdr:pic>
    <xdr:clientData/>
  </xdr:twoCellAnchor>
  <xdr:twoCellAnchor editAs="oneCell">
    <xdr:from>
      <xdr:col>11</xdr:col>
      <xdr:colOff>280147</xdr:colOff>
      <xdr:row>52</xdr:row>
      <xdr:rowOff>123264</xdr:rowOff>
    </xdr:from>
    <xdr:to>
      <xdr:col>13</xdr:col>
      <xdr:colOff>139274</xdr:colOff>
      <xdr:row>52</xdr:row>
      <xdr:rowOff>918881</xdr:rowOff>
    </xdr:to>
    <xdr:pic>
      <xdr:nvPicPr>
        <xdr:cNvPr id="60" name="Picture 4" descr="Cherbrooke CDI-60HWN1-R/COD-60NH1-R купить в Москве по цене 162800 руб в  интернет-магазине climat24.ru">
          <a:extLst>
            <a:ext uri="{FF2B5EF4-FFF2-40B4-BE49-F238E27FC236}">
              <a16:creationId xmlns:a16="http://schemas.microsoft.com/office/drawing/2014/main" xmlns="" id="{00000000-0008-0000-04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46" b="27502"/>
        <a:stretch/>
      </xdr:blipFill>
      <xdr:spPr bwMode="auto">
        <a:xfrm>
          <a:off x="12326471" y="17694088"/>
          <a:ext cx="2145127" cy="79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643716</xdr:colOff>
      <xdr:row>52</xdr:row>
      <xdr:rowOff>235947</xdr:rowOff>
    </xdr:from>
    <xdr:to>
      <xdr:col>5</xdr:col>
      <xdr:colOff>291354</xdr:colOff>
      <xdr:row>52</xdr:row>
      <xdr:rowOff>850348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9275" y="17806771"/>
          <a:ext cx="611344" cy="614401"/>
        </a:xfrm>
        <a:prstGeom prst="rect">
          <a:avLst/>
        </a:prstGeom>
      </xdr:spPr>
    </xdr:pic>
    <xdr:clientData/>
  </xdr:twoCellAnchor>
  <xdr:twoCellAnchor>
    <xdr:from>
      <xdr:col>1</xdr:col>
      <xdr:colOff>22412</xdr:colOff>
      <xdr:row>11</xdr:row>
      <xdr:rowOff>885264</xdr:rowOff>
    </xdr:from>
    <xdr:to>
      <xdr:col>1</xdr:col>
      <xdr:colOff>1613647</xdr:colOff>
      <xdr:row>11</xdr:row>
      <xdr:rowOff>1120588</xdr:rowOff>
    </xdr:to>
    <xdr:sp macro="" textlink="">
      <xdr:nvSpPr>
        <xdr:cNvPr id="35" name="TextBox 3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23A358E9-BDF7-4FB0-AF9A-9264B3F56D2E}"/>
            </a:ext>
          </a:extLst>
        </xdr:cNvPr>
        <xdr:cNvSpPr txBox="1"/>
      </xdr:nvSpPr>
      <xdr:spPr>
        <a:xfrm>
          <a:off x="123265" y="3899646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22412</xdr:colOff>
      <xdr:row>19</xdr:row>
      <xdr:rowOff>885264</xdr:rowOff>
    </xdr:from>
    <xdr:to>
      <xdr:col>1</xdr:col>
      <xdr:colOff>1613647</xdr:colOff>
      <xdr:row>19</xdr:row>
      <xdr:rowOff>1120588</xdr:rowOff>
    </xdr:to>
    <xdr:sp macro="" textlink="">
      <xdr:nvSpPr>
        <xdr:cNvPr id="36" name="TextBox 3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D91FC923-E3BD-4BB9-9E48-CEB8B10F152E}"/>
            </a:ext>
          </a:extLst>
        </xdr:cNvPr>
        <xdr:cNvSpPr txBox="1"/>
      </xdr:nvSpPr>
      <xdr:spPr>
        <a:xfrm>
          <a:off x="123265" y="6622676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33618</xdr:colOff>
      <xdr:row>29</xdr:row>
      <xdr:rowOff>885265</xdr:rowOff>
    </xdr:from>
    <xdr:to>
      <xdr:col>1</xdr:col>
      <xdr:colOff>1624853</xdr:colOff>
      <xdr:row>29</xdr:row>
      <xdr:rowOff>1120589</xdr:rowOff>
    </xdr:to>
    <xdr:sp macro="" textlink="">
      <xdr:nvSpPr>
        <xdr:cNvPr id="37" name="TextBox 3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54DA045E-DCD1-4810-864F-4E1CA187B691}"/>
            </a:ext>
          </a:extLst>
        </xdr:cNvPr>
        <xdr:cNvSpPr txBox="1"/>
      </xdr:nvSpPr>
      <xdr:spPr>
        <a:xfrm>
          <a:off x="134471" y="9782736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22412</xdr:colOff>
      <xdr:row>35</xdr:row>
      <xdr:rowOff>885266</xdr:rowOff>
    </xdr:from>
    <xdr:to>
      <xdr:col>1</xdr:col>
      <xdr:colOff>1613647</xdr:colOff>
      <xdr:row>35</xdr:row>
      <xdr:rowOff>1120590</xdr:rowOff>
    </xdr:to>
    <xdr:sp macro="" textlink="">
      <xdr:nvSpPr>
        <xdr:cNvPr id="40" name="TextBox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50213FB7-7A8C-47C4-BF5A-666797308988}"/>
            </a:ext>
          </a:extLst>
        </xdr:cNvPr>
        <xdr:cNvSpPr txBox="1"/>
      </xdr:nvSpPr>
      <xdr:spPr>
        <a:xfrm>
          <a:off x="123265" y="11990295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11205</xdr:colOff>
      <xdr:row>40</xdr:row>
      <xdr:rowOff>885264</xdr:rowOff>
    </xdr:from>
    <xdr:to>
      <xdr:col>1</xdr:col>
      <xdr:colOff>1602440</xdr:colOff>
      <xdr:row>40</xdr:row>
      <xdr:rowOff>1120588</xdr:rowOff>
    </xdr:to>
    <xdr:sp macro="" textlink="">
      <xdr:nvSpPr>
        <xdr:cNvPr id="41" name="TextBox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3F7821B3-A42B-47D3-891C-DF57E1494472}"/>
            </a:ext>
          </a:extLst>
        </xdr:cNvPr>
        <xdr:cNvSpPr txBox="1"/>
      </xdr:nvSpPr>
      <xdr:spPr>
        <a:xfrm>
          <a:off x="112058" y="13973735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22412</xdr:colOff>
      <xdr:row>48</xdr:row>
      <xdr:rowOff>885265</xdr:rowOff>
    </xdr:from>
    <xdr:to>
      <xdr:col>1</xdr:col>
      <xdr:colOff>1613647</xdr:colOff>
      <xdr:row>48</xdr:row>
      <xdr:rowOff>1120589</xdr:rowOff>
    </xdr:to>
    <xdr:sp macro="" textlink="">
      <xdr:nvSpPr>
        <xdr:cNvPr id="42" name="TextBox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8A1A18C6-9982-4299-ADB5-D4DD70DF085C}"/>
            </a:ext>
          </a:extLst>
        </xdr:cNvPr>
        <xdr:cNvSpPr txBox="1"/>
      </xdr:nvSpPr>
      <xdr:spPr>
        <a:xfrm>
          <a:off x="123265" y="16640736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11206</xdr:colOff>
      <xdr:row>52</xdr:row>
      <xdr:rowOff>885265</xdr:rowOff>
    </xdr:from>
    <xdr:to>
      <xdr:col>1</xdr:col>
      <xdr:colOff>1602441</xdr:colOff>
      <xdr:row>52</xdr:row>
      <xdr:rowOff>1120589</xdr:rowOff>
    </xdr:to>
    <xdr:sp macro="" textlink="">
      <xdr:nvSpPr>
        <xdr:cNvPr id="43" name="TextBox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C9D47B72-6299-492C-B51B-E4C3DE707D19}"/>
            </a:ext>
          </a:extLst>
        </xdr:cNvPr>
        <xdr:cNvSpPr txBox="1"/>
      </xdr:nvSpPr>
      <xdr:spPr>
        <a:xfrm>
          <a:off x="112059" y="18456089"/>
          <a:ext cx="1591235" cy="2353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0" u="sng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0" u="sng" baseline="0">
              <a:solidFill>
                <a:srgbClr val="0794D3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0" u="sng">
            <a:solidFill>
              <a:srgbClr val="0794D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24498</xdr:colOff>
      <xdr:row>1</xdr:row>
      <xdr:rowOff>12249</xdr:rowOff>
    </xdr:from>
    <xdr:ext cx="1639095" cy="792000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348" y="196399"/>
          <a:ext cx="1639095" cy="792000"/>
        </a:xfrm>
        <a:prstGeom prst="rect">
          <a:avLst/>
        </a:prstGeom>
      </xdr:spPr>
    </xdr:pic>
    <xdr:clientData/>
  </xdr:oneCellAnchor>
  <xdr:oneCellAnchor>
    <xdr:from>
      <xdr:col>1</xdr:col>
      <xdr:colOff>13156</xdr:colOff>
      <xdr:row>43</xdr:row>
      <xdr:rowOff>19504</xdr:rowOff>
    </xdr:from>
    <xdr:ext cx="2027915" cy="684000"/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656" y="10116004"/>
          <a:ext cx="2027915" cy="684000"/>
        </a:xfrm>
        <a:prstGeom prst="rect">
          <a:avLst/>
        </a:prstGeom>
      </xdr:spPr>
    </xdr:pic>
    <xdr:clientData/>
  </xdr:oneCellAnchor>
  <xdr:twoCellAnchor editAs="oneCell">
    <xdr:from>
      <xdr:col>1</xdr:col>
      <xdr:colOff>217713</xdr:colOff>
      <xdr:row>48</xdr:row>
      <xdr:rowOff>145143</xdr:rowOff>
    </xdr:from>
    <xdr:to>
      <xdr:col>2</xdr:col>
      <xdr:colOff>2271484</xdr:colOff>
      <xdr:row>63</xdr:row>
      <xdr:rowOff>49420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4563" y="18344243"/>
          <a:ext cx="5025571" cy="3149127"/>
        </a:xfrm>
        <a:prstGeom prst="rect">
          <a:avLst/>
        </a:prstGeom>
      </xdr:spPr>
    </xdr:pic>
    <xdr:clientData/>
  </xdr:twoCellAnchor>
  <xdr:twoCellAnchor editAs="oneCell">
    <xdr:from>
      <xdr:col>1</xdr:col>
      <xdr:colOff>9071</xdr:colOff>
      <xdr:row>11</xdr:row>
      <xdr:rowOff>349258</xdr:rowOff>
    </xdr:from>
    <xdr:to>
      <xdr:col>2</xdr:col>
      <xdr:colOff>3483428</xdr:colOff>
      <xdr:row>32</xdr:row>
      <xdr:rowOff>29036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1" y="3329222"/>
          <a:ext cx="6318250" cy="4210957"/>
        </a:xfrm>
        <a:prstGeom prst="rect">
          <a:avLst/>
        </a:prstGeom>
      </xdr:spPr>
    </xdr:pic>
    <xdr:clientData/>
  </xdr:twoCellAnchor>
  <xdr:twoCellAnchor editAs="oneCell">
    <xdr:from>
      <xdr:col>2</xdr:col>
      <xdr:colOff>3214523</xdr:colOff>
      <xdr:row>12</xdr:row>
      <xdr:rowOff>122466</xdr:rowOff>
    </xdr:from>
    <xdr:to>
      <xdr:col>4</xdr:col>
      <xdr:colOff>2585357</xdr:colOff>
      <xdr:row>31</xdr:row>
      <xdr:rowOff>95084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48916" y="3497037"/>
          <a:ext cx="6813941" cy="3945904"/>
        </a:xfrm>
        <a:prstGeom prst="rect">
          <a:avLst/>
        </a:prstGeom>
      </xdr:spPr>
    </xdr:pic>
    <xdr:clientData/>
  </xdr:twoCellAnchor>
  <xdr:twoCellAnchor editAs="oneCell">
    <xdr:from>
      <xdr:col>4</xdr:col>
      <xdr:colOff>662187</xdr:colOff>
      <xdr:row>56</xdr:row>
      <xdr:rowOff>68035</xdr:rowOff>
    </xdr:from>
    <xdr:to>
      <xdr:col>4</xdr:col>
      <xdr:colOff>2006893</xdr:colOff>
      <xdr:row>60</xdr:row>
      <xdr:rowOff>161793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9687" y="14028964"/>
          <a:ext cx="1344706" cy="896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353785</xdr:colOff>
      <xdr:row>61</xdr:row>
      <xdr:rowOff>74679</xdr:rowOff>
    </xdr:from>
    <xdr:to>
      <xdr:col>4</xdr:col>
      <xdr:colOff>2561343</xdr:colOff>
      <xdr:row>64</xdr:row>
      <xdr:rowOff>153120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 txBox="1"/>
      </xdr:nvSpPr>
      <xdr:spPr>
        <a:xfrm>
          <a:off x="10831285" y="24621965"/>
          <a:ext cx="2207558" cy="649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Wi-Fi </a:t>
          </a:r>
          <a:r>
            <a:rPr lang="ru-RU" sz="1200" b="1">
              <a:latin typeface="Arial" panose="020B0604020202020204" pitchFamily="34" charset="0"/>
              <a:cs typeface="Arial" panose="020B0604020202020204" pitchFamily="34" charset="0"/>
            </a:rPr>
            <a:t>контроллер </a:t>
          </a: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DAICHI DW21-B/DW22-B</a:t>
          </a:r>
          <a:endParaRPr lang="ru-RU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3088821</xdr:colOff>
      <xdr:row>48</xdr:row>
      <xdr:rowOff>77111</xdr:rowOff>
    </xdr:from>
    <xdr:ext cx="928269" cy="1827890"/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23214" y="12065004"/>
          <a:ext cx="928269" cy="1827890"/>
        </a:xfrm>
        <a:prstGeom prst="rect">
          <a:avLst/>
        </a:prstGeom>
      </xdr:spPr>
    </xdr:pic>
    <xdr:clientData/>
  </xdr:oneCellAnchor>
  <xdr:twoCellAnchor editAs="oneCell">
    <xdr:from>
      <xdr:col>2</xdr:col>
      <xdr:colOff>2939142</xdr:colOff>
      <xdr:row>55</xdr:row>
      <xdr:rowOff>40819</xdr:rowOff>
    </xdr:from>
    <xdr:to>
      <xdr:col>4</xdr:col>
      <xdr:colOff>362055</xdr:colOff>
      <xdr:row>64</xdr:row>
      <xdr:rowOff>136071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3535" y="13811248"/>
          <a:ext cx="4866020" cy="18505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172768</xdr:colOff>
      <xdr:row>1</xdr:row>
      <xdr:rowOff>197921</xdr:rowOff>
    </xdr:from>
    <xdr:to>
      <xdr:col>3</xdr:col>
      <xdr:colOff>691616</xdr:colOff>
      <xdr:row>1</xdr:row>
      <xdr:rowOff>748126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218" y="382071"/>
          <a:ext cx="3103298" cy="550205"/>
        </a:xfrm>
        <a:prstGeom prst="rect">
          <a:avLst/>
        </a:prstGeom>
      </xdr:spPr>
    </xdr:pic>
    <xdr:clientData/>
  </xdr:twoCellAnchor>
  <xdr:twoCellAnchor>
    <xdr:from>
      <xdr:col>8</xdr:col>
      <xdr:colOff>900546</xdr:colOff>
      <xdr:row>15</xdr:row>
      <xdr:rowOff>121227</xdr:rowOff>
    </xdr:from>
    <xdr:to>
      <xdr:col>16</xdr:col>
      <xdr:colOff>1191472</xdr:colOff>
      <xdr:row>25</xdr:row>
      <xdr:rowOff>289994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SpPr txBox="1"/>
      </xdr:nvSpPr>
      <xdr:spPr>
        <a:xfrm>
          <a:off x="9195955" y="5195454"/>
          <a:ext cx="8153381" cy="4273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450" b="1">
              <a:solidFill>
                <a:srgbClr val="006DB3"/>
              </a:solidFill>
              <a:latin typeface="Arial" panose="020B0604020202020204" pitchFamily="34" charset="0"/>
              <a:cs typeface="Arial" panose="020B0604020202020204" pitchFamily="34" charset="0"/>
            </a:rPr>
            <a:t>►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Удаленное управление со смартфона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Быстрые команды создаются пользователем</a:t>
          </a:r>
          <a:r>
            <a:rPr lang="en-US" sz="145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и активируются одним нажатием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Встроенный режим «Комфортный сон»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Управление по геолокации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Установка таймеров, составление расписаний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Панель быстрого доступа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Система прав доступа для каждого помещения</a:t>
          </a:r>
        </a:p>
        <a:p>
          <a:pPr algn="l"/>
          <a:r>
            <a:rPr lang="en-US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  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с неограниченным числом пользователей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Просмотр данных по энергопотреблению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Голосовое управление: Алиса (</a:t>
          </a:r>
          <a:r>
            <a:rPr lang="en-US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Yandex),</a:t>
          </a:r>
          <a:r>
            <a:rPr lang="ru-RU" sz="145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Маруся (</a:t>
          </a:r>
          <a:r>
            <a:rPr lang="en-US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VK),</a:t>
          </a:r>
          <a:r>
            <a:rPr lang="en-US" sz="145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Салют (Сбер)</a:t>
          </a:r>
        </a:p>
      </xdr:txBody>
    </xdr:sp>
    <xdr:clientData/>
  </xdr:twoCellAnchor>
  <xdr:twoCellAnchor>
    <xdr:from>
      <xdr:col>9</xdr:col>
      <xdr:colOff>51955</xdr:colOff>
      <xdr:row>11</xdr:row>
      <xdr:rowOff>51954</xdr:rowOff>
    </xdr:from>
    <xdr:to>
      <xdr:col>12</xdr:col>
      <xdr:colOff>865909</xdr:colOff>
      <xdr:row>14</xdr:row>
      <xdr:rowOff>86591</xdr:rowOff>
    </xdr:to>
    <xdr:sp macro="" textlink="">
      <xdr:nvSpPr>
        <xdr:cNvPr id="18" name="Прямоугольник: скругленные углы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SpPr/>
      </xdr:nvSpPr>
      <xdr:spPr>
        <a:xfrm>
          <a:off x="9265228" y="4156363"/>
          <a:ext cx="3307772" cy="813955"/>
        </a:xfrm>
        <a:prstGeom prst="roundRect">
          <a:avLst/>
        </a:prstGeom>
        <a:solidFill>
          <a:srgbClr val="0794D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2000" b="1"/>
            <a:t>ПЕРЕЙДИ НА НОВЫЙ УРОВЕНЬ КОМФОРТА</a:t>
          </a:r>
        </a:p>
      </xdr:txBody>
    </xdr:sp>
    <xdr:clientData/>
  </xdr:twoCellAnchor>
  <xdr:twoCellAnchor>
    <xdr:from>
      <xdr:col>9</xdr:col>
      <xdr:colOff>2722</xdr:colOff>
      <xdr:row>50</xdr:row>
      <xdr:rowOff>142876</xdr:rowOff>
    </xdr:from>
    <xdr:to>
      <xdr:col>16</xdr:col>
      <xdr:colOff>758289</xdr:colOff>
      <xdr:row>51</xdr:row>
      <xdr:rowOff>256062</xdr:rowOff>
    </xdr:to>
    <xdr:sp macro="" textlink="">
      <xdr:nvSpPr>
        <xdr:cNvPr id="20" name="Прямоугольник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SpPr/>
      </xdr:nvSpPr>
      <xdr:spPr>
        <a:xfrm>
          <a:off x="9228365" y="18294805"/>
          <a:ext cx="7722424" cy="412543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400">
              <a:solidFill>
                <a:srgbClr val="0D9CE3"/>
              </a:solidFill>
              <a:latin typeface="Arial" panose="020B0604020202020204" pitchFamily="34" charset="0"/>
            </a:rPr>
            <a:t>https://daichicloud.ru/split-lineup/</a:t>
          </a:r>
          <a:r>
            <a:rPr lang="ru-RU" sz="2400">
              <a:solidFill>
                <a:srgbClr val="0D9CE3"/>
              </a:solidFill>
              <a:latin typeface="Arial" panose="020B0604020202020204" pitchFamily="34" charset="0"/>
            </a:rPr>
            <a:t> </a:t>
          </a:r>
        </a:p>
      </xdr:txBody>
    </xdr:sp>
    <xdr:clientData/>
  </xdr:twoCellAnchor>
  <xdr:twoCellAnchor editAs="oneCell">
    <xdr:from>
      <xdr:col>3</xdr:col>
      <xdr:colOff>173182</xdr:colOff>
      <xdr:row>8</xdr:row>
      <xdr:rowOff>66787</xdr:rowOff>
    </xdr:from>
    <xdr:to>
      <xdr:col>5</xdr:col>
      <xdr:colOff>1506682</xdr:colOff>
      <xdr:row>22</xdr:row>
      <xdr:rowOff>144096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8227" y="3391878"/>
          <a:ext cx="3480955" cy="4337582"/>
        </a:xfrm>
        <a:prstGeom prst="rect">
          <a:avLst/>
        </a:prstGeom>
      </xdr:spPr>
    </xdr:pic>
    <xdr:clientData/>
  </xdr:twoCellAnchor>
  <xdr:twoCellAnchor editAs="oneCell">
    <xdr:from>
      <xdr:col>2</xdr:col>
      <xdr:colOff>779317</xdr:colOff>
      <xdr:row>21</xdr:row>
      <xdr:rowOff>554182</xdr:rowOff>
    </xdr:from>
    <xdr:to>
      <xdr:col>7</xdr:col>
      <xdr:colOff>51954</xdr:colOff>
      <xdr:row>26</xdr:row>
      <xdr:rowOff>382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908" y="7533409"/>
          <a:ext cx="5784273" cy="2199791"/>
        </a:xfrm>
        <a:prstGeom prst="rect">
          <a:avLst/>
        </a:prstGeom>
      </xdr:spPr>
    </xdr:pic>
    <xdr:clientData/>
  </xdr:twoCellAnchor>
  <xdr:twoCellAnchor editAs="oneCell">
    <xdr:from>
      <xdr:col>14</xdr:col>
      <xdr:colOff>523519</xdr:colOff>
      <xdr:row>26</xdr:row>
      <xdr:rowOff>276111</xdr:rowOff>
    </xdr:from>
    <xdr:to>
      <xdr:col>15</xdr:col>
      <xdr:colOff>952499</xdr:colOff>
      <xdr:row>29</xdr:row>
      <xdr:rowOff>127623</xdr:rowOff>
    </xdr:to>
    <xdr:pic>
      <xdr:nvPicPr>
        <xdr:cNvPr id="15" name="Рисунок 14" descr="C:\Users\vdehanova\AppData\Local\Packages\Microsoft.Windows.Photos_8wekyb3d8bbwe\TempState\ShareServiceTempFolder\штащ_Монтажная область 12_Монтажна232я область 1_Монтажная область 1.jpe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22" t="24505" r="26215" b="49962"/>
        <a:stretch/>
      </xdr:blipFill>
      <xdr:spPr bwMode="auto">
        <a:xfrm>
          <a:off x="14308792" y="10008929"/>
          <a:ext cx="1710526" cy="92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502229</xdr:colOff>
      <xdr:row>26</xdr:row>
      <xdr:rowOff>259773</xdr:rowOff>
    </xdr:from>
    <xdr:to>
      <xdr:col>7</xdr:col>
      <xdr:colOff>865910</xdr:colOff>
      <xdr:row>29</xdr:row>
      <xdr:rowOff>85828</xdr:rowOff>
    </xdr:to>
    <xdr:pic>
      <xdr:nvPicPr>
        <xdr:cNvPr id="16" name="Picture 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7274" y="9992591"/>
          <a:ext cx="1298863" cy="8997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481240</xdr:colOff>
      <xdr:row>7</xdr:row>
      <xdr:rowOff>33569</xdr:rowOff>
    </xdr:from>
    <xdr:to>
      <xdr:col>8</xdr:col>
      <xdr:colOff>81178</xdr:colOff>
      <xdr:row>8</xdr:row>
      <xdr:rowOff>189136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754383" y="2605319"/>
          <a:ext cx="1436902" cy="917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478632</xdr:colOff>
      <xdr:row>8</xdr:row>
      <xdr:rowOff>641917</xdr:rowOff>
    </xdr:from>
    <xdr:to>
      <xdr:col>8</xdr:col>
      <xdr:colOff>162994</xdr:colOff>
      <xdr:row>10</xdr:row>
      <xdr:rowOff>1361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7" t="1023" r="48862" b="69324"/>
        <a:stretch/>
      </xdr:blipFill>
      <xdr:spPr bwMode="auto">
        <a:xfrm>
          <a:off x="8751775" y="3975667"/>
          <a:ext cx="1521326" cy="883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557894</xdr:colOff>
      <xdr:row>10</xdr:row>
      <xdr:rowOff>573832</xdr:rowOff>
    </xdr:from>
    <xdr:to>
      <xdr:col>7</xdr:col>
      <xdr:colOff>535192</xdr:colOff>
      <xdr:row>11</xdr:row>
      <xdr:rowOff>559642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831037" y="5431582"/>
          <a:ext cx="1201940" cy="747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552727</xdr:colOff>
      <xdr:row>12</xdr:row>
      <xdr:rowOff>387463</xdr:rowOff>
    </xdr:from>
    <xdr:to>
      <xdr:col>8</xdr:col>
      <xdr:colOff>25574</xdr:colOff>
      <xdr:row>13</xdr:row>
      <xdr:rowOff>577995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825870" y="6769213"/>
          <a:ext cx="1309811" cy="952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51195</xdr:colOff>
      <xdr:row>14</xdr:row>
      <xdr:rowOff>269761</xdr:rowOff>
    </xdr:from>
    <xdr:to>
      <xdr:col>8</xdr:col>
      <xdr:colOff>185154</xdr:colOff>
      <xdr:row>15</xdr:row>
      <xdr:rowOff>567418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36659" y="8175511"/>
          <a:ext cx="1358602" cy="1059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284805</xdr:colOff>
      <xdr:row>16</xdr:row>
      <xdr:rowOff>49667</xdr:rowOff>
    </xdr:from>
    <xdr:to>
      <xdr:col>8</xdr:col>
      <xdr:colOff>261273</xdr:colOff>
      <xdr:row>17</xdr:row>
      <xdr:rowOff>28577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170269" y="9547453"/>
          <a:ext cx="1201111" cy="890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76201</xdr:rowOff>
    </xdr:from>
    <xdr:to>
      <xdr:col>1</xdr:col>
      <xdr:colOff>781050</xdr:colOff>
      <xdr:row>1</xdr:row>
      <xdr:rowOff>161925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76201"/>
          <a:ext cx="1352550" cy="276224"/>
        </a:xfrm>
        <a:prstGeom prst="rect">
          <a:avLst/>
        </a:prstGeom>
      </xdr:spPr>
    </xdr:pic>
    <xdr:clientData/>
  </xdr:twoCellAnchor>
  <xdr:twoCellAnchor editAs="oneCell">
    <xdr:from>
      <xdr:col>5</xdr:col>
      <xdr:colOff>318408</xdr:colOff>
      <xdr:row>4</xdr:row>
      <xdr:rowOff>81645</xdr:rowOff>
    </xdr:from>
    <xdr:to>
      <xdr:col>8</xdr:col>
      <xdr:colOff>417773</xdr:colOff>
      <xdr:row>6</xdr:row>
      <xdr:rowOff>381243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91551" y="925288"/>
          <a:ext cx="1936329" cy="1265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449916</xdr:colOff>
      <xdr:row>1</xdr:row>
      <xdr:rowOff>156136</xdr:rowOff>
    </xdr:from>
    <xdr:to>
      <xdr:col>1</xdr:col>
      <xdr:colOff>1983441</xdr:colOff>
      <xdr:row>5</xdr:row>
      <xdr:rowOff>32416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769" y="245783"/>
          <a:ext cx="1533525" cy="638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Модульная">
      <a:dk1>
        <a:sysClr val="windowText" lastClr="000000"/>
      </a:dk1>
      <a:lt1>
        <a:sysClr val="window" lastClr="FFFFFF"/>
      </a:lt1>
      <a:dk2>
        <a:srgbClr val="5A6378"/>
      </a:dk2>
      <a:lt2>
        <a:srgbClr val="D4D4D6"/>
      </a:lt2>
      <a:accent1>
        <a:srgbClr val="F0AD00"/>
      </a:accent1>
      <a:accent2>
        <a:srgbClr val="60B5CC"/>
      </a:accent2>
      <a:accent3>
        <a:srgbClr val="E66C7D"/>
      </a:accent3>
      <a:accent4>
        <a:srgbClr val="6BB76D"/>
      </a:accent4>
      <a:accent5>
        <a:srgbClr val="E88651"/>
      </a:accent5>
      <a:accent6>
        <a:srgbClr val="C64847"/>
      </a:accent6>
      <a:hlink>
        <a:srgbClr val="168BBA"/>
      </a:hlink>
      <a:folHlink>
        <a:srgbClr val="68000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aichi.business/support/leaflets/" TargetMode="External"/><Relationship Id="rId1" Type="http://schemas.openxmlformats.org/officeDocument/2006/relationships/hyperlink" Target="http://b2b.daichi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AQ60"/>
  <sheetViews>
    <sheetView showGridLines="0" topLeftCell="A3" zoomScale="70" zoomScaleNormal="70" workbookViewId="0">
      <selection activeCell="BA18" sqref="BA18"/>
    </sheetView>
  </sheetViews>
  <sheetFormatPr defaultRowHeight="14.4"/>
  <cols>
    <col min="1" max="1" width="1.109375" customWidth="1"/>
    <col min="2" max="2" width="26" customWidth="1"/>
    <col min="8" max="8" width="12.33203125" customWidth="1"/>
    <col min="12" max="12" width="5.6640625" customWidth="1"/>
    <col min="21" max="21" width="10" customWidth="1"/>
    <col min="29" max="29" width="6.88671875" customWidth="1"/>
    <col min="37" max="37" width="4.33203125" customWidth="1"/>
  </cols>
  <sheetData>
    <row r="7" spans="2:41" ht="17.100000000000001" customHeight="1">
      <c r="B7" s="414"/>
      <c r="C7" s="414"/>
      <c r="D7" s="414"/>
      <c r="E7" s="414"/>
      <c r="F7" s="414"/>
    </row>
    <row r="8" spans="2:41" ht="52.5" customHeight="1">
      <c r="B8" s="414"/>
      <c r="C8" s="414"/>
      <c r="D8" s="414"/>
      <c r="E8" s="414"/>
      <c r="F8" s="414"/>
    </row>
    <row r="9" spans="2:41">
      <c r="E9" s="418"/>
      <c r="F9" s="418"/>
    </row>
    <row r="11" spans="2:41">
      <c r="B11" s="415"/>
      <c r="C11" s="415"/>
      <c r="D11" s="415"/>
      <c r="E11" s="415"/>
      <c r="F11" s="415"/>
    </row>
    <row r="12" spans="2:41" ht="13.5" customHeight="1">
      <c r="B12" s="415"/>
      <c r="C12" s="415"/>
      <c r="D12" s="415"/>
      <c r="E12" s="415"/>
      <c r="F12" s="415"/>
    </row>
    <row r="13" spans="2:41" ht="19.5" customHeight="1">
      <c r="B13" s="218" t="s">
        <v>273</v>
      </c>
      <c r="C13" s="416">
        <v>45355</v>
      </c>
      <c r="D13" s="417"/>
      <c r="E13" s="417"/>
      <c r="F13" s="417"/>
      <c r="G13" s="74"/>
      <c r="H13" s="74"/>
      <c r="I13" s="74"/>
      <c r="J13" s="74"/>
      <c r="K13" s="74"/>
      <c r="L13" s="74"/>
      <c r="M13" s="74"/>
      <c r="X13" s="236" t="s">
        <v>478</v>
      </c>
      <c r="Y13" s="234"/>
      <c r="Z13" s="234"/>
      <c r="AA13" s="74"/>
      <c r="AB13" s="74"/>
      <c r="AD13" s="236" t="s">
        <v>477</v>
      </c>
      <c r="AE13" s="234"/>
      <c r="AF13" s="234"/>
      <c r="AG13" s="74"/>
      <c r="AH13" s="74"/>
      <c r="AL13" s="236" t="s">
        <v>384</v>
      </c>
      <c r="AM13" s="234"/>
      <c r="AN13" s="234"/>
      <c r="AO13" s="74"/>
    </row>
    <row r="14" spans="2:41" ht="19.5" customHeight="1">
      <c r="B14" s="223" t="s">
        <v>479</v>
      </c>
      <c r="G14" s="74"/>
      <c r="H14" s="74"/>
      <c r="I14" s="74"/>
      <c r="J14" s="74"/>
      <c r="K14" s="74"/>
      <c r="L14" s="74"/>
      <c r="M14" s="74"/>
      <c r="X14" s="235" t="s">
        <v>475</v>
      </c>
      <c r="Y14" s="234"/>
      <c r="Z14" s="234"/>
      <c r="AA14" s="74"/>
      <c r="AB14" s="74"/>
      <c r="AD14" s="235" t="s">
        <v>474</v>
      </c>
      <c r="AE14" s="234"/>
      <c r="AF14" s="234"/>
      <c r="AG14" s="74"/>
      <c r="AH14" s="74"/>
      <c r="AL14" s="235" t="s">
        <v>382</v>
      </c>
      <c r="AM14" s="234"/>
      <c r="AN14" s="234"/>
      <c r="AO14" s="74"/>
    </row>
    <row r="15" spans="2:41" ht="19.5" customHeight="1">
      <c r="B15" t="s">
        <v>362</v>
      </c>
      <c r="C15" s="232" t="s">
        <v>507</v>
      </c>
      <c r="D15" s="153"/>
      <c r="E15" s="153"/>
      <c r="F15" s="153"/>
      <c r="G15" s="74"/>
      <c r="H15" s="74"/>
      <c r="I15" s="74"/>
      <c r="J15" s="74"/>
      <c r="K15" s="74"/>
      <c r="L15" s="74"/>
      <c r="M15" s="74"/>
      <c r="X15" s="235" t="s">
        <v>472</v>
      </c>
      <c r="Y15" s="234"/>
      <c r="Z15" s="234"/>
      <c r="AA15" s="74"/>
      <c r="AB15" s="74"/>
      <c r="AD15" s="235" t="s">
        <v>471</v>
      </c>
      <c r="AE15" s="234"/>
      <c r="AF15" s="234"/>
      <c r="AG15" s="74"/>
      <c r="AH15" s="74"/>
      <c r="AL15" s="235" t="s">
        <v>380</v>
      </c>
      <c r="AM15" s="234"/>
      <c r="AN15" s="234"/>
      <c r="AO15" s="74"/>
    </row>
    <row r="16" spans="2:41" ht="30" customHeight="1">
      <c r="B16" s="419" t="s">
        <v>257</v>
      </c>
      <c r="C16" s="419"/>
      <c r="D16" s="419"/>
      <c r="E16" s="419"/>
      <c r="F16" s="419"/>
      <c r="M16" s="74"/>
      <c r="X16" s="235" t="s">
        <v>440</v>
      </c>
      <c r="Y16" s="234"/>
      <c r="Z16" s="234"/>
      <c r="AA16" s="74"/>
      <c r="AB16" s="74"/>
      <c r="AD16" s="235" t="s">
        <v>469</v>
      </c>
      <c r="AE16" s="234"/>
      <c r="AF16" s="234"/>
      <c r="AG16" s="74"/>
      <c r="AH16" s="74"/>
      <c r="AL16" s="235" t="s">
        <v>378</v>
      </c>
      <c r="AM16" s="234"/>
      <c r="AN16" s="234"/>
      <c r="AO16" s="74"/>
    </row>
    <row r="17" spans="2:41" ht="19.5" customHeight="1">
      <c r="B17" s="74"/>
      <c r="C17" s="74"/>
      <c r="D17" s="74"/>
      <c r="E17" s="74"/>
      <c r="F17" s="74"/>
      <c r="G17" s="74"/>
      <c r="H17" s="121"/>
      <c r="I17" s="421"/>
      <c r="J17" s="421"/>
      <c r="K17" s="421"/>
      <c r="L17" s="421"/>
      <c r="M17" s="74"/>
      <c r="X17" s="235" t="s">
        <v>438</v>
      </c>
      <c r="Y17" s="234"/>
      <c r="Z17" s="234"/>
      <c r="AA17" s="74"/>
      <c r="AB17" s="74"/>
      <c r="AD17" s="235" t="s">
        <v>467</v>
      </c>
      <c r="AE17" s="234"/>
      <c r="AF17" s="234"/>
      <c r="AG17" s="74"/>
      <c r="AH17" s="74"/>
      <c r="AL17" s="235" t="s">
        <v>376</v>
      </c>
      <c r="AM17" s="234"/>
      <c r="AN17" s="234"/>
      <c r="AO17" s="74"/>
    </row>
    <row r="18" spans="2:41" ht="24.75" customHeight="1">
      <c r="B18" s="120" t="s">
        <v>181</v>
      </c>
      <c r="C18" s="420" t="s">
        <v>182</v>
      </c>
      <c r="D18" s="420"/>
      <c r="E18" s="420"/>
      <c r="F18" s="420"/>
      <c r="G18" s="119"/>
      <c r="H18" s="121"/>
      <c r="P18" s="422" t="s">
        <v>258</v>
      </c>
      <c r="Q18" s="422"/>
      <c r="R18" s="422"/>
      <c r="S18" s="422"/>
      <c r="T18" s="422"/>
      <c r="U18" s="422"/>
      <c r="X18" s="235"/>
      <c r="Y18" s="234"/>
      <c r="Z18" s="234"/>
      <c r="AA18" s="74"/>
      <c r="AB18" s="74"/>
      <c r="AD18" s="235"/>
      <c r="AE18" s="234"/>
      <c r="AF18" s="234"/>
      <c r="AG18" s="74"/>
      <c r="AH18" s="74"/>
    </row>
    <row r="19" spans="2:41" ht="19.5" customHeight="1">
      <c r="B19" s="74"/>
      <c r="C19" s="243"/>
      <c r="D19" s="243"/>
      <c r="E19" s="243"/>
      <c r="F19" s="243"/>
      <c r="G19" s="74"/>
      <c r="H19" s="74"/>
      <c r="P19" s="422"/>
      <c r="Q19" s="422"/>
      <c r="R19" s="422"/>
      <c r="S19" s="422"/>
      <c r="T19" s="422"/>
      <c r="U19" s="422"/>
      <c r="X19" s="236" t="s">
        <v>465</v>
      </c>
      <c r="Y19" s="234"/>
      <c r="Z19" s="234"/>
      <c r="AA19" s="74"/>
      <c r="AB19" s="74"/>
      <c r="AD19" s="236" t="s">
        <v>464</v>
      </c>
      <c r="AE19" s="234"/>
      <c r="AF19" s="234"/>
      <c r="AG19" s="74"/>
      <c r="AH19" s="74"/>
      <c r="AL19" s="236" t="s">
        <v>476</v>
      </c>
      <c r="AM19" s="234"/>
      <c r="AN19" s="234"/>
      <c r="AO19" s="74"/>
    </row>
    <row r="20" spans="2:41" ht="19.5" customHeight="1">
      <c r="B20" s="120" t="s">
        <v>39</v>
      </c>
      <c r="C20" s="412" t="s">
        <v>40</v>
      </c>
      <c r="D20" s="412"/>
      <c r="E20" s="412"/>
      <c r="F20" s="412"/>
      <c r="G20" s="74"/>
      <c r="H20" s="74"/>
      <c r="P20" s="422"/>
      <c r="Q20" s="422"/>
      <c r="R20" s="422"/>
      <c r="S20" s="422"/>
      <c r="T20" s="422"/>
      <c r="U20" s="422"/>
      <c r="X20" s="235" t="s">
        <v>462</v>
      </c>
      <c r="Y20" s="234"/>
      <c r="Z20" s="234"/>
      <c r="AA20" s="74"/>
      <c r="AB20" s="74"/>
      <c r="AD20" s="235" t="s">
        <v>461</v>
      </c>
      <c r="AE20" s="234"/>
      <c r="AF20" s="234"/>
      <c r="AG20" s="74"/>
      <c r="AH20" s="74"/>
      <c r="AL20" s="235" t="s">
        <v>473</v>
      </c>
      <c r="AM20" s="234"/>
      <c r="AN20" s="234"/>
      <c r="AO20" s="74"/>
    </row>
    <row r="21" spans="2:41" ht="19.5" customHeight="1">
      <c r="B21" s="74"/>
      <c r="C21" s="243"/>
      <c r="D21" s="243"/>
      <c r="E21" s="243"/>
      <c r="F21" s="243"/>
      <c r="G21" s="74"/>
      <c r="H21" s="74"/>
      <c r="I21" s="121"/>
      <c r="J21" s="121"/>
      <c r="K21" s="121"/>
      <c r="L21" s="121"/>
      <c r="M21" s="74"/>
      <c r="X21" s="235" t="s">
        <v>459</v>
      </c>
      <c r="Y21" s="234"/>
      <c r="Z21" s="234"/>
      <c r="AA21" s="74"/>
      <c r="AB21" s="74"/>
      <c r="AD21" s="235" t="s">
        <v>458</v>
      </c>
      <c r="AE21" s="234"/>
      <c r="AF21" s="234"/>
      <c r="AG21" s="74"/>
      <c r="AH21" s="74"/>
      <c r="AL21" s="235" t="s">
        <v>470</v>
      </c>
      <c r="AM21" s="234"/>
      <c r="AN21" s="234"/>
      <c r="AO21" s="74"/>
    </row>
    <row r="22" spans="2:41" ht="19.5" customHeight="1">
      <c r="B22" s="120" t="s">
        <v>34</v>
      </c>
      <c r="C22" s="420" t="s">
        <v>276</v>
      </c>
      <c r="D22" s="420"/>
      <c r="E22" s="420"/>
      <c r="F22" s="420"/>
      <c r="G22" s="74"/>
      <c r="H22" s="121"/>
      <c r="I22" s="421"/>
      <c r="J22" s="421"/>
      <c r="K22" s="421"/>
      <c r="L22" s="421"/>
      <c r="M22" s="74"/>
      <c r="P22" s="413" t="s">
        <v>99</v>
      </c>
      <c r="Q22" s="413"/>
      <c r="R22" s="413"/>
      <c r="S22" s="413"/>
      <c r="T22" s="413"/>
      <c r="U22" s="413"/>
      <c r="X22" s="235" t="s">
        <v>456</v>
      </c>
      <c r="Y22" s="234"/>
      <c r="Z22" s="234"/>
      <c r="AA22" s="74"/>
      <c r="AB22" s="74"/>
      <c r="AD22" s="235" t="s">
        <v>455</v>
      </c>
      <c r="AE22" s="234"/>
      <c r="AF22" s="234"/>
      <c r="AG22" s="74"/>
      <c r="AH22" s="74"/>
      <c r="AL22" s="235" t="s">
        <v>468</v>
      </c>
      <c r="AM22" s="234"/>
      <c r="AN22" s="234"/>
      <c r="AO22" s="74"/>
    </row>
    <row r="23" spans="2:41" ht="18.75" customHeight="1">
      <c r="B23" s="74"/>
      <c r="C23" s="243"/>
      <c r="D23" s="243"/>
      <c r="E23" s="243"/>
      <c r="F23" s="243"/>
      <c r="G23" s="74"/>
      <c r="H23" s="74"/>
      <c r="P23" s="413"/>
      <c r="Q23" s="413"/>
      <c r="R23" s="413"/>
      <c r="S23" s="413"/>
      <c r="T23" s="413"/>
      <c r="U23" s="413"/>
      <c r="X23" s="235" t="s">
        <v>453</v>
      </c>
      <c r="Y23" s="234"/>
      <c r="Z23" s="234"/>
      <c r="AA23" s="74"/>
      <c r="AB23" s="74"/>
      <c r="AD23" s="235" t="s">
        <v>452</v>
      </c>
      <c r="AE23" s="234"/>
      <c r="AF23" s="234"/>
      <c r="AG23" s="74"/>
      <c r="AH23" s="74"/>
      <c r="AL23" s="235" t="s">
        <v>466</v>
      </c>
      <c r="AM23" s="234"/>
      <c r="AN23" s="234"/>
      <c r="AO23" s="74"/>
    </row>
    <row r="24" spans="2:41" ht="24.75" customHeight="1">
      <c r="B24" s="120" t="s">
        <v>203</v>
      </c>
      <c r="C24" s="420" t="s">
        <v>482</v>
      </c>
      <c r="D24" s="420"/>
      <c r="E24" s="420"/>
      <c r="F24" s="420"/>
      <c r="G24" s="74"/>
      <c r="H24" s="121"/>
      <c r="P24" s="413"/>
      <c r="Q24" s="413"/>
      <c r="R24" s="413"/>
      <c r="S24" s="413"/>
      <c r="T24" s="413"/>
      <c r="U24" s="413"/>
      <c r="X24" s="235"/>
      <c r="Y24" s="234"/>
      <c r="Z24" s="234"/>
      <c r="AA24" s="74"/>
      <c r="AB24" s="74"/>
      <c r="AD24" s="235"/>
      <c r="AE24" s="234"/>
      <c r="AF24" s="234"/>
      <c r="AG24" s="74"/>
      <c r="AH24" s="74"/>
      <c r="AL24" s="235"/>
      <c r="AM24" s="234"/>
      <c r="AN24" s="234"/>
      <c r="AO24" s="74"/>
    </row>
    <row r="25" spans="2:41" ht="19.5" customHeight="1">
      <c r="B25" s="74"/>
      <c r="C25" s="243"/>
      <c r="D25" s="243"/>
      <c r="E25" s="243"/>
      <c r="F25" s="243"/>
      <c r="G25" s="74"/>
      <c r="H25" s="74"/>
      <c r="X25" s="236" t="s">
        <v>450</v>
      </c>
      <c r="Y25" s="234"/>
      <c r="Z25" s="234"/>
      <c r="AA25" s="74"/>
      <c r="AB25" s="74"/>
      <c r="AD25" s="236" t="s">
        <v>448</v>
      </c>
      <c r="AL25" s="236" t="s">
        <v>463</v>
      </c>
      <c r="AM25" s="234"/>
      <c r="AN25" s="234"/>
      <c r="AO25" s="74"/>
    </row>
    <row r="26" spans="2:41" ht="27.75" customHeight="1">
      <c r="B26" s="122" t="s">
        <v>41</v>
      </c>
      <c r="C26" s="412" t="s">
        <v>42</v>
      </c>
      <c r="D26" s="412"/>
      <c r="E26" s="412"/>
      <c r="F26" s="412"/>
      <c r="G26" s="74"/>
      <c r="P26" s="413" t="s">
        <v>710</v>
      </c>
      <c r="Q26" s="413"/>
      <c r="R26" s="413"/>
      <c r="S26" s="413"/>
      <c r="T26" s="413"/>
      <c r="U26" s="413"/>
      <c r="X26" s="235" t="s">
        <v>449</v>
      </c>
      <c r="Y26" s="234"/>
      <c r="Z26" s="234"/>
      <c r="AA26" s="74"/>
      <c r="AB26" s="74"/>
      <c r="AD26" s="235" t="s">
        <v>445</v>
      </c>
      <c r="AE26" s="234"/>
      <c r="AF26" s="234"/>
      <c r="AG26" s="74"/>
      <c r="AH26" s="74"/>
      <c r="AL26" s="235" t="s">
        <v>460</v>
      </c>
      <c r="AM26" s="234"/>
      <c r="AN26" s="234"/>
      <c r="AO26" s="74"/>
    </row>
    <row r="27" spans="2:41" ht="19.5" customHeight="1">
      <c r="B27" s="74"/>
      <c r="C27" s="243"/>
      <c r="D27" s="243"/>
      <c r="E27" s="243"/>
      <c r="F27" s="243"/>
      <c r="G27" s="74"/>
      <c r="H27" s="74"/>
      <c r="I27" s="74"/>
      <c r="J27" s="74"/>
      <c r="K27" s="74"/>
      <c r="L27" s="74"/>
      <c r="M27" s="74"/>
      <c r="P27" s="413"/>
      <c r="Q27" s="413"/>
      <c r="R27" s="413"/>
      <c r="S27" s="413"/>
      <c r="T27" s="413"/>
      <c r="U27" s="413"/>
      <c r="X27" s="235" t="s">
        <v>446</v>
      </c>
      <c r="Y27" s="234"/>
      <c r="Z27" s="234"/>
      <c r="AA27" s="74"/>
      <c r="AB27" s="74"/>
      <c r="AD27" s="235" t="s">
        <v>442</v>
      </c>
      <c r="AE27" s="234"/>
      <c r="AF27" s="234"/>
      <c r="AG27" s="74"/>
      <c r="AH27" s="74"/>
      <c r="AL27" s="235" t="s">
        <v>457</v>
      </c>
      <c r="AM27" s="234"/>
      <c r="AN27" s="234"/>
      <c r="AO27" s="74"/>
    </row>
    <row r="28" spans="2:41" ht="19.5" customHeight="1">
      <c r="B28" s="122" t="s">
        <v>43</v>
      </c>
      <c r="C28" s="412" t="s">
        <v>44</v>
      </c>
      <c r="D28" s="412"/>
      <c r="E28" s="412"/>
      <c r="F28" s="412"/>
      <c r="G28" s="74"/>
      <c r="H28" s="74"/>
      <c r="I28" s="74"/>
      <c r="J28" s="74"/>
      <c r="K28" s="74"/>
      <c r="L28" s="74"/>
      <c r="M28" s="74"/>
      <c r="P28" s="413"/>
      <c r="Q28" s="413"/>
      <c r="R28" s="413"/>
      <c r="S28" s="413"/>
      <c r="T28" s="413"/>
      <c r="U28" s="413"/>
      <c r="X28" s="235" t="s">
        <v>443</v>
      </c>
      <c r="Y28" s="234"/>
      <c r="Z28" s="234"/>
      <c r="AA28" s="74"/>
      <c r="AB28" s="74"/>
      <c r="AD28" s="235" t="s">
        <v>709</v>
      </c>
      <c r="AF28" s="234"/>
      <c r="AG28" s="74"/>
      <c r="AH28" s="74"/>
      <c r="AL28" s="235" t="s">
        <v>454</v>
      </c>
      <c r="AM28" s="234"/>
      <c r="AN28" s="234"/>
      <c r="AO28" s="74"/>
    </row>
    <row r="29" spans="2:41" ht="19.5" customHeight="1"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W29" s="380"/>
      <c r="X29" s="235" t="s">
        <v>440</v>
      </c>
      <c r="Y29" s="234"/>
      <c r="Z29" s="234"/>
      <c r="AA29" s="74"/>
      <c r="AB29" s="74"/>
      <c r="AD29" s="235" t="s">
        <v>437</v>
      </c>
      <c r="AE29" s="234"/>
      <c r="AF29" s="234"/>
      <c r="AG29" s="74"/>
      <c r="AH29" s="74"/>
      <c r="AL29" s="235" t="s">
        <v>451</v>
      </c>
      <c r="AM29" s="234"/>
      <c r="AN29" s="234"/>
      <c r="AO29" s="74"/>
    </row>
    <row r="30" spans="2:41" ht="19.5" customHeight="1">
      <c r="B30" s="74" t="s">
        <v>601</v>
      </c>
      <c r="M30" s="74"/>
      <c r="P30" s="411" t="s">
        <v>630</v>
      </c>
      <c r="Q30" s="411"/>
      <c r="R30" s="411"/>
      <c r="S30" s="411"/>
      <c r="T30" s="411"/>
      <c r="U30" s="379"/>
      <c r="X30" s="234" t="s">
        <v>438</v>
      </c>
      <c r="Y30" s="234"/>
      <c r="Z30" s="234"/>
      <c r="AA30" s="74"/>
      <c r="AB30" s="74"/>
      <c r="AE30" s="234"/>
      <c r="AF30" s="234"/>
      <c r="AG30" s="74"/>
      <c r="AH30" s="74"/>
      <c r="AL30" s="235"/>
      <c r="AM30" s="234"/>
      <c r="AN30" s="234"/>
      <c r="AO30" s="74"/>
    </row>
    <row r="31" spans="2:41" ht="27.75" customHeight="1">
      <c r="M31" s="74"/>
      <c r="P31" s="411"/>
      <c r="Q31" s="411"/>
      <c r="R31" s="411"/>
      <c r="S31" s="411"/>
      <c r="T31" s="411"/>
      <c r="U31" s="379"/>
      <c r="X31" s="234"/>
      <c r="Y31" s="234"/>
      <c r="Z31" s="234"/>
      <c r="AA31" s="74"/>
      <c r="AB31" s="74"/>
      <c r="AD31" s="235"/>
      <c r="AE31" s="234"/>
      <c r="AF31" s="234"/>
      <c r="AG31" s="74"/>
      <c r="AH31" s="74"/>
      <c r="AO31" s="74"/>
    </row>
    <row r="32" spans="2:41" ht="19.5" customHeight="1">
      <c r="M32" s="381"/>
      <c r="P32" s="411"/>
      <c r="Q32" s="411"/>
      <c r="R32" s="411"/>
      <c r="S32" s="411"/>
      <c r="T32" s="411"/>
      <c r="U32" s="379"/>
      <c r="X32" s="236" t="s">
        <v>435</v>
      </c>
      <c r="Y32" s="234"/>
      <c r="Z32" s="234"/>
      <c r="AA32" s="74"/>
      <c r="AB32" s="74"/>
      <c r="AD32" s="236" t="s">
        <v>434</v>
      </c>
      <c r="AE32" s="234"/>
      <c r="AF32" s="234"/>
      <c r="AG32" s="74"/>
      <c r="AH32" s="74"/>
      <c r="AL32" s="236" t="s">
        <v>447</v>
      </c>
      <c r="AM32" s="234"/>
      <c r="AN32" s="234"/>
      <c r="AO32" s="74"/>
    </row>
    <row r="33" spans="2:43" ht="19.5" customHeight="1"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X33" s="235" t="s">
        <v>432</v>
      </c>
      <c r="Y33" s="234"/>
      <c r="Z33" s="234"/>
      <c r="AA33" s="74"/>
      <c r="AB33" s="74"/>
      <c r="AD33" s="235" t="s">
        <v>431</v>
      </c>
      <c r="AE33" s="234"/>
      <c r="AF33" s="234"/>
      <c r="AG33" s="74"/>
      <c r="AH33" s="74"/>
      <c r="AL33" s="235" t="s">
        <v>444</v>
      </c>
      <c r="AM33" s="234"/>
      <c r="AN33" s="234"/>
      <c r="AO33" s="74"/>
    </row>
    <row r="34" spans="2:43" ht="19.5" customHeight="1"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P34" s="411" t="s">
        <v>631</v>
      </c>
      <c r="Q34" s="411"/>
      <c r="R34" s="411"/>
      <c r="S34" s="411"/>
      <c r="T34" s="411"/>
      <c r="U34" s="411"/>
      <c r="X34" s="235" t="s">
        <v>429</v>
      </c>
      <c r="Y34" s="234"/>
      <c r="Z34" s="234"/>
      <c r="AA34" s="74"/>
      <c r="AB34" s="74"/>
      <c r="AD34" s="235" t="s">
        <v>428</v>
      </c>
      <c r="AE34" s="234"/>
      <c r="AF34" s="234"/>
      <c r="AG34" s="74"/>
      <c r="AH34" s="74"/>
      <c r="AL34" s="235" t="s">
        <v>441</v>
      </c>
      <c r="AM34" s="234"/>
      <c r="AN34" s="234"/>
      <c r="AO34" s="74"/>
    </row>
    <row r="35" spans="2:43" ht="19.5" customHeight="1">
      <c r="C35" s="74"/>
      <c r="D35" s="74"/>
      <c r="E35" s="74"/>
      <c r="F35" s="74"/>
      <c r="G35" s="74"/>
      <c r="H35" s="74"/>
      <c r="I35" s="74"/>
      <c r="J35" s="74"/>
      <c r="L35" s="74"/>
      <c r="M35" s="74"/>
      <c r="P35" s="411"/>
      <c r="Q35" s="411"/>
      <c r="R35" s="411"/>
      <c r="S35" s="411"/>
      <c r="T35" s="411"/>
      <c r="U35" s="411"/>
      <c r="X35" s="235" t="s">
        <v>426</v>
      </c>
      <c r="Y35" s="234"/>
      <c r="Z35" s="234"/>
      <c r="AA35" s="74"/>
      <c r="AB35" s="74"/>
      <c r="AD35" s="235" t="s">
        <v>425</v>
      </c>
      <c r="AE35" s="234"/>
      <c r="AF35" s="234"/>
      <c r="AG35" s="74"/>
      <c r="AH35" s="74"/>
      <c r="AL35" s="235" t="s">
        <v>439</v>
      </c>
      <c r="AM35" s="234"/>
      <c r="AN35" s="234"/>
      <c r="AO35" s="74"/>
    </row>
    <row r="36" spans="2:43" ht="24" customHeight="1">
      <c r="P36" s="411"/>
      <c r="Q36" s="411"/>
      <c r="R36" s="411"/>
      <c r="S36" s="411"/>
      <c r="T36" s="411"/>
      <c r="U36" s="411"/>
      <c r="X36" s="235" t="s">
        <v>423</v>
      </c>
      <c r="Y36" s="234"/>
      <c r="Z36" s="234"/>
      <c r="AA36" s="74"/>
      <c r="AB36" s="74"/>
      <c r="AD36" s="235" t="s">
        <v>422</v>
      </c>
      <c r="AE36" s="234"/>
      <c r="AF36" s="234"/>
      <c r="AG36" s="74"/>
      <c r="AH36" s="74"/>
      <c r="AL36" s="235" t="s">
        <v>436</v>
      </c>
      <c r="AM36" s="234"/>
      <c r="AN36" s="234"/>
      <c r="AO36" s="74"/>
    </row>
    <row r="37" spans="2:43" ht="19.5" customHeight="1">
      <c r="X37" s="235"/>
      <c r="Y37" s="234"/>
      <c r="Z37" s="234"/>
      <c r="AA37" s="74"/>
      <c r="AB37" s="74"/>
      <c r="AD37" s="235"/>
      <c r="AE37" s="234"/>
      <c r="AF37" s="234"/>
      <c r="AG37" s="74"/>
      <c r="AH37" s="74"/>
      <c r="AL37" s="235"/>
      <c r="AM37" s="234"/>
      <c r="AN37" s="234"/>
      <c r="AO37" s="74"/>
    </row>
    <row r="38" spans="2:43" ht="19.5" customHeight="1">
      <c r="K38" s="382"/>
      <c r="X38" s="236" t="s">
        <v>420</v>
      </c>
      <c r="Y38" s="234"/>
      <c r="Z38" s="234"/>
      <c r="AA38" s="74"/>
      <c r="AB38" s="74"/>
      <c r="AD38" s="236" t="s">
        <v>419</v>
      </c>
      <c r="AE38" s="234"/>
      <c r="AF38" s="234"/>
      <c r="AG38" s="74"/>
      <c r="AH38" s="74"/>
      <c r="AL38" s="236" t="s">
        <v>433</v>
      </c>
      <c r="AM38" s="234"/>
      <c r="AN38" s="234"/>
      <c r="AO38" s="74"/>
    </row>
    <row r="39" spans="2:43" ht="19.5" customHeight="1">
      <c r="X39" s="235" t="s">
        <v>417</v>
      </c>
      <c r="Y39" s="234"/>
      <c r="Z39" s="234"/>
      <c r="AA39" s="74"/>
      <c r="AB39" s="74"/>
      <c r="AD39" s="235" t="s">
        <v>416</v>
      </c>
      <c r="AE39" s="234"/>
      <c r="AF39" s="234"/>
      <c r="AG39" s="74"/>
      <c r="AH39" s="74"/>
      <c r="AL39" s="235" t="s">
        <v>430</v>
      </c>
      <c r="AM39" s="234"/>
      <c r="AN39" s="234"/>
      <c r="AO39" s="74"/>
    </row>
    <row r="40" spans="2:43" ht="19.5" customHeight="1">
      <c r="X40" s="235" t="s">
        <v>414</v>
      </c>
      <c r="Y40" s="234"/>
      <c r="Z40" s="234"/>
      <c r="AA40" s="74"/>
      <c r="AB40" s="74"/>
      <c r="AD40" s="238" t="s">
        <v>413</v>
      </c>
      <c r="AG40" s="74"/>
      <c r="AH40" s="74"/>
      <c r="AL40" s="235" t="s">
        <v>427</v>
      </c>
      <c r="AM40" s="234"/>
      <c r="AN40" s="234"/>
      <c r="AO40" s="74"/>
    </row>
    <row r="41" spans="2:43" ht="19.5" customHeight="1">
      <c r="X41" s="235" t="s">
        <v>411</v>
      </c>
      <c r="Y41" s="234"/>
      <c r="Z41" s="234"/>
      <c r="AA41" s="74"/>
      <c r="AB41" s="74"/>
      <c r="AD41" s="235" t="s">
        <v>410</v>
      </c>
      <c r="AE41" s="234"/>
      <c r="AF41" s="234"/>
      <c r="AG41" s="74"/>
      <c r="AH41" s="74"/>
      <c r="AL41" s="235" t="s">
        <v>424</v>
      </c>
      <c r="AM41" s="234"/>
      <c r="AN41" s="234"/>
      <c r="AO41" s="74"/>
    </row>
    <row r="42" spans="2:43" ht="19.5" customHeight="1">
      <c r="X42" s="235" t="s">
        <v>408</v>
      </c>
      <c r="Y42" s="234"/>
      <c r="Z42" s="234"/>
      <c r="AA42" s="74"/>
      <c r="AB42" s="74"/>
      <c r="AD42" s="235" t="s">
        <v>407</v>
      </c>
      <c r="AE42" s="234"/>
      <c r="AF42" s="234"/>
      <c r="AG42" s="74"/>
      <c r="AH42" s="74"/>
      <c r="AI42" s="1"/>
      <c r="AL42" s="235" t="s">
        <v>421</v>
      </c>
      <c r="AM42" s="234"/>
      <c r="AN42" s="234"/>
      <c r="AO42" s="74"/>
    </row>
    <row r="43" spans="2:43" ht="19.5" customHeight="1">
      <c r="X43" s="235"/>
      <c r="Y43" s="234"/>
      <c r="Z43" s="234"/>
      <c r="AA43" s="74"/>
      <c r="AB43" s="74"/>
      <c r="AL43" s="235"/>
      <c r="AM43" s="234"/>
      <c r="AN43" s="234"/>
      <c r="AO43" s="74"/>
    </row>
    <row r="44" spans="2:43" ht="19.5" customHeight="1">
      <c r="X44" s="236" t="s">
        <v>405</v>
      </c>
      <c r="Y44" s="234"/>
      <c r="Z44" s="234"/>
      <c r="AA44" s="74"/>
      <c r="AB44" s="74"/>
      <c r="AD44" s="236" t="s">
        <v>404</v>
      </c>
      <c r="AE44" s="234"/>
      <c r="AF44" s="234"/>
      <c r="AG44" s="74"/>
      <c r="AH44" s="74"/>
      <c r="AL44" s="236" t="s">
        <v>418</v>
      </c>
      <c r="AM44" s="234"/>
      <c r="AN44" s="234"/>
      <c r="AO44" s="74"/>
    </row>
    <row r="45" spans="2:43" ht="19.5" customHeight="1">
      <c r="X45" s="235" t="s">
        <v>402</v>
      </c>
      <c r="Y45" s="234"/>
      <c r="Z45" s="234"/>
      <c r="AA45" s="74"/>
      <c r="AB45" s="74"/>
      <c r="AD45" s="235" t="s">
        <v>401</v>
      </c>
      <c r="AE45" s="234"/>
      <c r="AF45" s="234"/>
      <c r="AG45" s="74"/>
      <c r="AH45" s="74"/>
      <c r="AL45" s="235" t="s">
        <v>415</v>
      </c>
      <c r="AM45" s="234"/>
      <c r="AN45" s="234"/>
      <c r="AO45" s="74"/>
    </row>
    <row r="46" spans="2:43" ht="19.5" customHeight="1">
      <c r="X46" s="235" t="s">
        <v>399</v>
      </c>
      <c r="Y46" s="234"/>
      <c r="Z46" s="234"/>
      <c r="AA46" s="74"/>
      <c r="AB46" s="74"/>
      <c r="AD46" s="235" t="s">
        <v>398</v>
      </c>
      <c r="AE46" s="234"/>
      <c r="AF46" s="234"/>
      <c r="AG46" s="74"/>
      <c r="AH46" s="74"/>
      <c r="AL46" s="235" t="s">
        <v>412</v>
      </c>
      <c r="AM46" s="234"/>
      <c r="AN46" s="234"/>
      <c r="AO46" s="74"/>
    </row>
    <row r="47" spans="2:43" ht="19.5" customHeight="1">
      <c r="X47" s="235" t="s">
        <v>396</v>
      </c>
      <c r="Y47" s="234"/>
      <c r="Z47" s="234"/>
      <c r="AA47" s="74"/>
      <c r="AB47" s="74"/>
      <c r="AD47" s="235" t="s">
        <v>395</v>
      </c>
      <c r="AE47" s="234"/>
      <c r="AF47" s="234"/>
      <c r="AG47" s="74"/>
      <c r="AH47" s="74"/>
      <c r="AL47" s="235" t="s">
        <v>409</v>
      </c>
      <c r="AM47" s="234"/>
      <c r="AN47" s="234"/>
      <c r="AO47" s="74"/>
    </row>
    <row r="48" spans="2:43" ht="19.5" customHeight="1">
      <c r="X48" s="235" t="s">
        <v>393</v>
      </c>
      <c r="Y48" s="234"/>
      <c r="Z48" s="237"/>
      <c r="AA48" s="75"/>
      <c r="AB48" s="75"/>
      <c r="AC48" s="1"/>
      <c r="AD48" s="235" t="s">
        <v>392</v>
      </c>
      <c r="AE48" s="234"/>
      <c r="AF48" s="234"/>
      <c r="AG48" s="74"/>
      <c r="AH48" s="74"/>
      <c r="AJ48" s="1"/>
      <c r="AK48" s="1"/>
      <c r="AL48" s="235" t="s">
        <v>406</v>
      </c>
      <c r="AM48" s="234"/>
      <c r="AN48" s="234"/>
      <c r="AO48" s="74"/>
      <c r="AP48" s="1"/>
      <c r="AQ48" s="1"/>
    </row>
    <row r="49" spans="24:41" ht="19.5" customHeight="1">
      <c r="X49" s="235"/>
      <c r="Y49" s="237"/>
      <c r="Z49" s="234"/>
      <c r="AA49" s="74"/>
      <c r="AB49" s="74"/>
      <c r="AD49" s="235"/>
      <c r="AE49" s="234"/>
      <c r="AF49" s="234"/>
      <c r="AG49" s="74"/>
      <c r="AH49" s="74"/>
      <c r="AL49" s="235"/>
      <c r="AM49" s="234"/>
      <c r="AN49" s="234"/>
      <c r="AO49" s="74"/>
    </row>
    <row r="50" spans="24:41" ht="19.5" customHeight="1">
      <c r="X50" s="236" t="s">
        <v>385</v>
      </c>
      <c r="Y50" s="234"/>
      <c r="Z50" s="234"/>
      <c r="AA50" s="74"/>
      <c r="AB50" s="74"/>
      <c r="AD50" s="236" t="s">
        <v>390</v>
      </c>
      <c r="AE50" s="234"/>
      <c r="AF50" s="234"/>
      <c r="AG50" s="74"/>
      <c r="AH50" s="74"/>
      <c r="AL50" s="236" t="s">
        <v>403</v>
      </c>
      <c r="AM50" s="234"/>
      <c r="AN50" s="234"/>
      <c r="AO50" s="74"/>
    </row>
    <row r="51" spans="24:41" ht="19.5" customHeight="1">
      <c r="X51" s="235" t="s">
        <v>383</v>
      </c>
      <c r="Y51" s="234"/>
      <c r="Z51" s="234"/>
      <c r="AA51" s="74"/>
      <c r="AB51" s="74"/>
      <c r="AD51" s="235" t="s">
        <v>389</v>
      </c>
      <c r="AE51" s="234"/>
      <c r="AF51" s="234"/>
      <c r="AG51" s="74"/>
      <c r="AH51" s="74"/>
      <c r="AL51" s="235" t="s">
        <v>400</v>
      </c>
      <c r="AM51" s="234"/>
      <c r="AN51" s="234"/>
      <c r="AO51" s="74"/>
    </row>
    <row r="52" spans="24:41" ht="19.5" customHeight="1">
      <c r="X52" s="235" t="s">
        <v>381</v>
      </c>
      <c r="Y52" s="234"/>
      <c r="Z52" s="234"/>
      <c r="AA52" s="74"/>
      <c r="AB52" s="74"/>
      <c r="AD52" s="235" t="s">
        <v>388</v>
      </c>
      <c r="AE52" s="234"/>
      <c r="AF52" s="234"/>
      <c r="AG52" s="74"/>
      <c r="AH52" s="74"/>
      <c r="AL52" s="235" t="s">
        <v>397</v>
      </c>
      <c r="AM52" s="234"/>
      <c r="AN52" s="234"/>
      <c r="AO52" s="74"/>
    </row>
    <row r="53" spans="24:41" ht="19.5" customHeight="1">
      <c r="X53" s="235" t="s">
        <v>379</v>
      </c>
      <c r="Y53" s="234"/>
      <c r="Z53" s="234"/>
      <c r="AA53" s="74"/>
      <c r="AB53" s="74"/>
      <c r="AD53" s="235" t="s">
        <v>387</v>
      </c>
      <c r="AE53" s="234"/>
      <c r="AF53" s="234"/>
      <c r="AG53" s="74"/>
      <c r="AH53" s="74"/>
      <c r="AL53" s="235" t="s">
        <v>394</v>
      </c>
      <c r="AM53" s="234"/>
      <c r="AN53" s="234"/>
      <c r="AO53" s="74"/>
    </row>
    <row r="54" spans="24:41" ht="19.5" customHeight="1">
      <c r="X54" s="235" t="s">
        <v>377</v>
      </c>
      <c r="Y54" s="234"/>
      <c r="Z54" s="234"/>
      <c r="AA54" s="74"/>
      <c r="AB54" s="74"/>
      <c r="AD54" s="235" t="s">
        <v>386</v>
      </c>
      <c r="AE54" s="234"/>
      <c r="AF54" s="234"/>
      <c r="AG54" s="74"/>
      <c r="AH54" s="74"/>
      <c r="AI54" s="74"/>
      <c r="AL54" s="234" t="s">
        <v>391</v>
      </c>
      <c r="AM54" s="234"/>
      <c r="AN54" s="234"/>
      <c r="AO54" s="74"/>
    </row>
    <row r="55" spans="24:41" ht="19.5" customHeight="1">
      <c r="X55" s="235"/>
      <c r="Y55" s="234"/>
      <c r="Z55" s="234"/>
      <c r="AA55" s="74"/>
      <c r="AB55" s="74"/>
      <c r="AH55" s="74"/>
      <c r="AI55" s="74"/>
    </row>
    <row r="56" spans="24:41" ht="19.5" customHeight="1">
      <c r="AH56" s="74"/>
      <c r="AI56" s="74"/>
    </row>
    <row r="57" spans="24:41" ht="19.5" customHeight="1">
      <c r="AH57" s="74"/>
      <c r="AI57" s="74"/>
    </row>
    <row r="58" spans="24:41" ht="19.5" customHeight="1">
      <c r="AH58" s="74"/>
      <c r="AI58" s="74"/>
      <c r="AK58" s="74"/>
    </row>
    <row r="59" spans="24:41" ht="19.5" customHeight="1">
      <c r="AH59" s="74"/>
      <c r="AI59" s="74"/>
      <c r="AJ59" s="74"/>
      <c r="AK59" s="74"/>
    </row>
    <row r="60" spans="24:41" ht="19.5" customHeight="1">
      <c r="AH60" s="74"/>
      <c r="AI60" s="74"/>
      <c r="AJ60" s="74"/>
      <c r="AK60" s="74"/>
    </row>
  </sheetData>
  <mergeCells count="18">
    <mergeCell ref="C18:F18"/>
    <mergeCell ref="C20:F20"/>
    <mergeCell ref="C24:F24"/>
    <mergeCell ref="I17:L17"/>
    <mergeCell ref="P18:U20"/>
    <mergeCell ref="C22:F22"/>
    <mergeCell ref="I22:L22"/>
    <mergeCell ref="P22:U24"/>
    <mergeCell ref="B7:F8"/>
    <mergeCell ref="B11:F12"/>
    <mergeCell ref="C13:F13"/>
    <mergeCell ref="E9:F9"/>
    <mergeCell ref="B16:F16"/>
    <mergeCell ref="P34:U36"/>
    <mergeCell ref="C26:F26"/>
    <mergeCell ref="C28:F28"/>
    <mergeCell ref="P30:T32"/>
    <mergeCell ref="P26:U28"/>
  </mergeCells>
  <hyperlinks>
    <hyperlink ref="B22" location="'LCAC on-off'!R1C1" display="LCAC"/>
    <hyperlink ref="B20" location="Multi!A1" display="MULTI"/>
    <hyperlink ref="B18" location="'RAC &amp; Portable'!R1C1" display="RAC &amp; Portable"/>
    <hyperlink ref="B26" location="'услуги ДАИЧИ'!A1" display="УСЛУГИ"/>
    <hyperlink ref="B28" location="'Общий список'!A1" display="TOTAL"/>
    <hyperlink ref="P22:S24" r:id="rId1" display="РАБОТАЙ на портале                      ДАИЧИ BUSINESS"/>
    <hyperlink ref="B24" location="'LCAC inverter'!A1" display="LCAC inverter"/>
    <hyperlink ref="P18:U20" location="'Услуги ДАИЧИ'!A1" display="Услуги компании &quot;ДАИЧИ&quot;.                             ВАШ НОВЫЙ ИНСТРУМЕНТ ДЛЯ ЗАРАБОТКА!"/>
    <hyperlink ref="P26:U28" r:id="rId2" display="https://daichi.business/support/leaflets/"/>
  </hyperlinks>
  <pageMargins left="0.7" right="0.7" top="0.75" bottom="0.75" header="0.3" footer="0.3"/>
  <pageSetup paperSize="9" scale="21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794D3"/>
    <outlinePr summaryBelow="0" summaryRight="0"/>
    <pageSetUpPr fitToPage="1"/>
  </sheetPr>
  <dimension ref="B1:O110"/>
  <sheetViews>
    <sheetView showGridLines="0" tabSelected="1" zoomScaleNormal="100" workbookViewId="0">
      <pane ySplit="2" topLeftCell="A24" activePane="bottomLeft" state="frozen"/>
      <selection activeCell="L1" sqref="L1"/>
      <selection pane="bottomLeft" activeCell="H5" sqref="H5:K5"/>
    </sheetView>
  </sheetViews>
  <sheetFormatPr defaultColWidth="21.109375" defaultRowHeight="13.8" outlineLevelRow="1"/>
  <cols>
    <col min="1" max="1" width="1.6640625" style="74" customWidth="1"/>
    <col min="2" max="2" width="24.6640625" style="626" customWidth="1"/>
    <col min="3" max="3" width="25.109375" style="626" customWidth="1"/>
    <col min="4" max="4" width="19.21875" style="626" customWidth="1"/>
    <col min="5" max="5" width="16.5546875" style="626" customWidth="1"/>
    <col min="6" max="6" width="12" style="626" customWidth="1"/>
    <col min="7" max="7" width="24.44140625" style="626" customWidth="1"/>
    <col min="8" max="8" width="21.5546875" style="626" customWidth="1"/>
    <col min="9" max="9" width="10.109375" style="626" hidden="1" customWidth="1"/>
    <col min="10" max="10" width="12.6640625" style="648" hidden="1" customWidth="1"/>
    <col min="11" max="12" width="13.6640625" style="648" hidden="1" customWidth="1"/>
    <col min="13" max="13" width="12.33203125" style="654" hidden="1" customWidth="1"/>
    <col min="14" max="14" width="18.77734375" style="614" customWidth="1"/>
    <col min="15" max="16384" width="21.109375" style="74"/>
  </cols>
  <sheetData>
    <row r="1" spans="2:15" ht="123" customHeight="1">
      <c r="B1" s="607"/>
      <c r="C1" s="608"/>
      <c r="D1" s="608"/>
      <c r="E1" s="609"/>
      <c r="F1" s="609"/>
      <c r="G1" s="610"/>
      <c r="H1" s="610"/>
      <c r="I1" s="610"/>
      <c r="J1" s="611"/>
      <c r="K1" s="612"/>
      <c r="L1" s="611"/>
      <c r="M1" s="613"/>
    </row>
    <row r="2" spans="2:15" ht="48" customHeight="1">
      <c r="B2" s="634" t="s">
        <v>3</v>
      </c>
      <c r="C2" s="634" t="s">
        <v>4</v>
      </c>
      <c r="D2" s="634" t="s">
        <v>509</v>
      </c>
      <c r="E2" s="634" t="s">
        <v>602</v>
      </c>
      <c r="F2" s="634" t="s">
        <v>603</v>
      </c>
      <c r="G2" s="635" t="s">
        <v>1</v>
      </c>
      <c r="H2" s="635" t="s">
        <v>2</v>
      </c>
      <c r="I2" s="636" t="s">
        <v>5</v>
      </c>
      <c r="J2" s="637" t="s">
        <v>711</v>
      </c>
      <c r="K2" s="637" t="s">
        <v>712</v>
      </c>
      <c r="L2" s="637" t="s">
        <v>509</v>
      </c>
      <c r="M2" s="638" t="s">
        <v>717</v>
      </c>
      <c r="N2" s="688" t="s">
        <v>483</v>
      </c>
    </row>
    <row r="3" spans="2:15" ht="18" customHeight="1">
      <c r="B3" s="639"/>
      <c r="C3" s="640"/>
      <c r="D3" s="640"/>
      <c r="E3" s="641"/>
      <c r="F3" s="641"/>
      <c r="G3" s="640"/>
      <c r="H3" s="640"/>
      <c r="I3" s="640"/>
      <c r="J3" s="642"/>
      <c r="K3" s="642"/>
      <c r="L3" s="642"/>
      <c r="M3" s="643"/>
      <c r="N3" s="689"/>
    </row>
    <row r="4" spans="2:15" ht="5.25" customHeight="1">
      <c r="B4" s="615"/>
      <c r="C4" s="104"/>
      <c r="D4" s="104"/>
      <c r="E4" s="105"/>
      <c r="F4" s="105"/>
      <c r="G4" s="106"/>
      <c r="H4" s="616"/>
      <c r="I4" s="616"/>
      <c r="J4" s="617"/>
      <c r="K4" s="617"/>
      <c r="L4" s="617"/>
      <c r="M4" s="618"/>
      <c r="N4" s="690"/>
    </row>
    <row r="5" spans="2:15" s="75" customFormat="1" ht="93" customHeight="1">
      <c r="B5" s="627" t="s">
        <v>718</v>
      </c>
      <c r="C5" s="628"/>
      <c r="D5" s="629"/>
      <c r="E5" s="630"/>
      <c r="F5" s="630"/>
      <c r="G5" s="629"/>
      <c r="H5" s="631" t="s">
        <v>624</v>
      </c>
      <c r="I5" s="631"/>
      <c r="J5" s="631"/>
      <c r="K5" s="631"/>
      <c r="L5" s="632"/>
      <c r="M5" s="633"/>
      <c r="N5" s="633"/>
    </row>
    <row r="6" spans="2:15" ht="12" customHeight="1" outlineLevel="1">
      <c r="B6" s="106" t="s">
        <v>115</v>
      </c>
      <c r="C6" s="104"/>
      <c r="D6" s="104"/>
      <c r="E6" s="105"/>
      <c r="F6" s="105"/>
      <c r="G6" s="106"/>
      <c r="H6" s="616"/>
      <c r="I6" s="616"/>
      <c r="J6" s="617"/>
      <c r="K6" s="617"/>
      <c r="L6" s="617"/>
      <c r="M6" s="618"/>
      <c r="N6" s="690"/>
    </row>
    <row r="7" spans="2:15" ht="12" customHeight="1" outlineLevel="1">
      <c r="B7" s="644" t="s">
        <v>277</v>
      </c>
      <c r="C7" s="644" t="s">
        <v>278</v>
      </c>
      <c r="D7" s="644" t="s">
        <v>510</v>
      </c>
      <c r="E7" s="645" t="s">
        <v>73</v>
      </c>
      <c r="F7" s="645" t="s">
        <v>104</v>
      </c>
      <c r="G7" s="619" t="s">
        <v>295</v>
      </c>
      <c r="H7" s="619" t="s">
        <v>367</v>
      </c>
      <c r="I7" s="619" t="str">
        <f>VLOOKUP(B7,'Общий список'!$B:$F,4,0)</f>
        <v>M_MASS</v>
      </c>
      <c r="J7" s="620">
        <f>VLOOKUP(B:B,'Общий список'!B:D,3,FALSE)</f>
        <v>27700</v>
      </c>
      <c r="K7" s="620">
        <f>VLOOKUP(C:C,'Общий список'!B:D,3,FALSE)</f>
        <v>36790</v>
      </c>
      <c r="L7" s="620">
        <f>VLOOKUP(D7,'Общий список'!B:D,3,FALSE)</f>
        <v>1300</v>
      </c>
      <c r="M7" s="646" t="e">
        <f>ROUND((J7+K7+L7)*(1-#REF!),0)</f>
        <v>#REF!</v>
      </c>
      <c r="N7" s="691">
        <f>VLOOKUP(B7,'Общий список'!B:H,7,FALSE)+VLOOKUP(C7,'Общий список'!B:H,7,FALSE)+VLOOKUP(D7,'Общий список'!B:H,7,FALSE)</f>
        <v>81390</v>
      </c>
    </row>
    <row r="8" spans="2:15" ht="12" customHeight="1" outlineLevel="1">
      <c r="B8" s="644" t="s">
        <v>279</v>
      </c>
      <c r="C8" s="644" t="s">
        <v>280</v>
      </c>
      <c r="D8" s="644" t="s">
        <v>510</v>
      </c>
      <c r="E8" s="645" t="s">
        <v>73</v>
      </c>
      <c r="F8" s="645" t="s">
        <v>104</v>
      </c>
      <c r="G8" s="619" t="s">
        <v>296</v>
      </c>
      <c r="H8" s="619" t="s">
        <v>297</v>
      </c>
      <c r="I8" s="619" t="str">
        <f>VLOOKUP(B8,'Общий список'!$B:$F,4,0)</f>
        <v>M_MASS</v>
      </c>
      <c r="J8" s="620">
        <f>VLOOKUP(B:B,'Общий список'!B:D,3,FALSE)</f>
        <v>29700</v>
      </c>
      <c r="K8" s="620">
        <f>VLOOKUP(C:C,'Общий список'!B:D,3,FALSE)</f>
        <v>39290</v>
      </c>
      <c r="L8" s="620">
        <f>VLOOKUP(D8,'Общий список'!B:D,3,FALSE)</f>
        <v>1300</v>
      </c>
      <c r="M8" s="646" t="e">
        <f>ROUND((J8+K8+L8)*(1-#REF!),0)</f>
        <v>#REF!</v>
      </c>
      <c r="N8" s="691">
        <f>VLOOKUP(B8,'Общий список'!B:H,7,FALSE)+VLOOKUP(C8,'Общий список'!B:H,7,FALSE)+VLOOKUP(D8,'Общий список'!B:H,7,FALSE)</f>
        <v>86890</v>
      </c>
    </row>
    <row r="9" spans="2:15" ht="12" customHeight="1">
      <c r="B9" s="615"/>
      <c r="C9" s="104"/>
      <c r="D9" s="104"/>
      <c r="E9" s="105"/>
      <c r="F9" s="105"/>
      <c r="G9" s="106"/>
      <c r="H9" s="616"/>
      <c r="I9" s="616"/>
      <c r="J9" s="617"/>
      <c r="K9" s="617"/>
      <c r="L9" s="617"/>
      <c r="M9" s="621"/>
      <c r="N9" s="690"/>
    </row>
    <row r="10" spans="2:15" ht="84.75" customHeight="1">
      <c r="B10" s="627" t="s">
        <v>719</v>
      </c>
      <c r="C10" s="629"/>
      <c r="D10" s="629"/>
      <c r="E10" s="630"/>
      <c r="F10" s="630"/>
      <c r="G10" s="629"/>
      <c r="H10" s="631" t="s">
        <v>720</v>
      </c>
      <c r="I10" s="631"/>
      <c r="J10" s="631"/>
      <c r="K10" s="631"/>
      <c r="L10" s="632"/>
      <c r="M10" s="647"/>
      <c r="N10" s="633"/>
    </row>
    <row r="11" spans="2:15" ht="12" customHeight="1" outlineLevel="1">
      <c r="B11" s="106" t="s">
        <v>680</v>
      </c>
      <c r="C11" s="616"/>
      <c r="D11" s="616"/>
      <c r="E11" s="151"/>
      <c r="F11" s="151"/>
      <c r="G11" s="616"/>
      <c r="H11" s="616"/>
      <c r="M11" s="624"/>
      <c r="N11" s="692"/>
    </row>
    <row r="12" spans="2:15" ht="12" customHeight="1" outlineLevel="1">
      <c r="B12" s="644" t="s">
        <v>533</v>
      </c>
      <c r="C12" s="644" t="s">
        <v>238</v>
      </c>
      <c r="D12" s="644"/>
      <c r="E12" s="645" t="s">
        <v>73</v>
      </c>
      <c r="F12" s="645" t="s">
        <v>104</v>
      </c>
      <c r="G12" s="619" t="s">
        <v>363</v>
      </c>
      <c r="H12" s="619" t="s">
        <v>364</v>
      </c>
      <c r="I12" s="619" t="str">
        <f>VLOOKUP(B12,'Общий список'!$B:$F,4,0)</f>
        <v>M_MASS</v>
      </c>
      <c r="J12" s="620">
        <f>VLOOKUP(B:B,'Общий список'!B:D,3,FALSE)</f>
        <v>24800</v>
      </c>
      <c r="K12" s="620">
        <f>VLOOKUP(C:C,'Общий список'!B:D,3,FALSE)</f>
        <v>38690</v>
      </c>
      <c r="L12" s="620"/>
      <c r="M12" s="646" t="e">
        <f>ROUND((J12+K12)*(1-#REF!),0)</f>
        <v>#REF!</v>
      </c>
      <c r="N12" s="691">
        <f>VLOOKUP(B12,'Общий список'!B:H,7,FALSE)+VLOOKUP(C12,'Общий список'!B:H,7,FALSE)</f>
        <v>78490</v>
      </c>
      <c r="O12" s="74" t="s">
        <v>145</v>
      </c>
    </row>
    <row r="13" spans="2:15" ht="12" customHeight="1" outlineLevel="1">
      <c r="B13" s="644" t="s">
        <v>534</v>
      </c>
      <c r="C13" s="644" t="s">
        <v>240</v>
      </c>
      <c r="D13" s="644"/>
      <c r="E13" s="645" t="s">
        <v>73</v>
      </c>
      <c r="F13" s="645" t="s">
        <v>104</v>
      </c>
      <c r="G13" s="619" t="s">
        <v>173</v>
      </c>
      <c r="H13" s="619" t="s">
        <v>174</v>
      </c>
      <c r="I13" s="619" t="str">
        <f>VLOOKUP(B13,'Общий список'!$B:$F,4,0)</f>
        <v>M_MASS</v>
      </c>
      <c r="J13" s="620">
        <f>VLOOKUP(B:B,'Общий список'!B:D,3,FALSE)</f>
        <v>26300</v>
      </c>
      <c r="K13" s="620">
        <f>VLOOKUP(C:C,'Общий список'!B:D,3,FALSE)</f>
        <v>39690</v>
      </c>
      <c r="L13" s="620"/>
      <c r="M13" s="646" t="e">
        <f>ROUND((J13+K13)*(1-#REF!),0)</f>
        <v>#REF!</v>
      </c>
      <c r="N13" s="691">
        <f>VLOOKUP(B13,'Общий список'!B:H,7,FALSE)+VLOOKUP(C13,'Общий список'!B:H,7,FALSE)</f>
        <v>81490</v>
      </c>
      <c r="O13" s="74" t="s">
        <v>145</v>
      </c>
    </row>
    <row r="14" spans="2:15" ht="12" customHeight="1" outlineLevel="1">
      <c r="B14" s="106" t="s">
        <v>115</v>
      </c>
      <c r="C14" s="616"/>
      <c r="D14" s="616"/>
      <c r="E14" s="151"/>
      <c r="F14" s="151"/>
      <c r="G14" s="616"/>
      <c r="H14" s="616"/>
      <c r="J14" s="620"/>
      <c r="K14" s="620"/>
      <c r="L14" s="620"/>
      <c r="M14" s="646"/>
      <c r="N14" s="692"/>
    </row>
    <row r="15" spans="2:15" ht="12" customHeight="1" outlineLevel="1">
      <c r="B15" s="644" t="s">
        <v>281</v>
      </c>
      <c r="C15" s="644" t="s">
        <v>238</v>
      </c>
      <c r="D15" s="644"/>
      <c r="E15" s="645" t="s">
        <v>73</v>
      </c>
      <c r="F15" s="645" t="s">
        <v>104</v>
      </c>
      <c r="G15" s="619" t="s">
        <v>363</v>
      </c>
      <c r="H15" s="619" t="s">
        <v>364</v>
      </c>
      <c r="I15" s="619" t="str">
        <f>VLOOKUP(B15,'Общий список'!$B:$F,4,0)</f>
        <v>M_MASS</v>
      </c>
      <c r="J15" s="620">
        <f>VLOOKUP(B:B,'Общий список'!B:D,3,FALSE)</f>
        <v>21800</v>
      </c>
      <c r="K15" s="620">
        <f>VLOOKUP(C:C,'Общий список'!B:D,3,FALSE)</f>
        <v>38690</v>
      </c>
      <c r="L15" s="620"/>
      <c r="M15" s="646" t="e">
        <f>ROUND((J15+K15)*(1-#REF!),0)</f>
        <v>#REF!</v>
      </c>
      <c r="N15" s="691">
        <f>VLOOKUP(B15,'Общий список'!B:H,7,FALSE)+VLOOKUP(C15,'Общий список'!B:H,7,FALSE)</f>
        <v>74490</v>
      </c>
    </row>
    <row r="16" spans="2:15" ht="12" customHeight="1" outlineLevel="1">
      <c r="B16" s="644" t="s">
        <v>282</v>
      </c>
      <c r="C16" s="644" t="s">
        <v>240</v>
      </c>
      <c r="D16" s="644"/>
      <c r="E16" s="645" t="s">
        <v>73</v>
      </c>
      <c r="F16" s="645" t="s">
        <v>104</v>
      </c>
      <c r="G16" s="619" t="s">
        <v>173</v>
      </c>
      <c r="H16" s="619" t="s">
        <v>174</v>
      </c>
      <c r="I16" s="619" t="str">
        <f>VLOOKUP(B16,'Общий список'!$B:$F,4,0)</f>
        <v>M_MASS</v>
      </c>
      <c r="J16" s="620">
        <f>VLOOKUP(B:B,'Общий список'!B:D,3,FALSE)</f>
        <v>23300</v>
      </c>
      <c r="K16" s="620">
        <f>VLOOKUP(C:C,'Общий список'!B:D,3,FALSE)</f>
        <v>39690</v>
      </c>
      <c r="L16" s="620"/>
      <c r="M16" s="646" t="e">
        <f>ROUND((J16+K16)*(1-#REF!),0)</f>
        <v>#REF!</v>
      </c>
      <c r="N16" s="691">
        <f>VLOOKUP(B16,'Общий список'!B:H,7,FALSE)+VLOOKUP(C16,'Общий список'!B:H,7,FALSE)</f>
        <v>77490</v>
      </c>
    </row>
    <row r="17" spans="2:15" ht="12" customHeight="1" outlineLevel="1">
      <c r="B17" s="616"/>
      <c r="C17" s="616"/>
      <c r="D17" s="616"/>
      <c r="E17" s="151"/>
      <c r="F17" s="151"/>
      <c r="G17" s="616"/>
      <c r="H17" s="616"/>
      <c r="I17" s="616"/>
      <c r="J17" s="617"/>
      <c r="K17" s="617"/>
      <c r="L17" s="617"/>
      <c r="M17" s="622"/>
      <c r="N17" s="693"/>
    </row>
    <row r="18" spans="2:15" ht="90" customHeight="1">
      <c r="B18" s="627" t="s">
        <v>721</v>
      </c>
      <c r="C18" s="629"/>
      <c r="D18" s="629"/>
      <c r="E18" s="630"/>
      <c r="F18" s="630"/>
      <c r="G18" s="649"/>
      <c r="H18" s="631" t="s">
        <v>604</v>
      </c>
      <c r="I18" s="631"/>
      <c r="J18" s="631"/>
      <c r="K18" s="631"/>
      <c r="L18" s="632"/>
      <c r="M18" s="632"/>
      <c r="N18" s="633"/>
    </row>
    <row r="19" spans="2:15" ht="12" customHeight="1" outlineLevel="1">
      <c r="B19" s="616"/>
      <c r="C19" s="616"/>
      <c r="D19" s="616"/>
      <c r="E19" s="151"/>
      <c r="F19" s="151"/>
      <c r="G19" s="616"/>
      <c r="H19" s="616"/>
      <c r="I19" s="616"/>
      <c r="J19" s="617"/>
      <c r="K19" s="617"/>
      <c r="L19" s="617"/>
      <c r="M19" s="622"/>
      <c r="N19" s="693"/>
    </row>
    <row r="20" spans="2:15" ht="12" customHeight="1" outlineLevel="1">
      <c r="B20" s="644" t="s">
        <v>514</v>
      </c>
      <c r="C20" s="644" t="s">
        <v>515</v>
      </c>
      <c r="D20" s="644"/>
      <c r="E20" s="645" t="s">
        <v>73</v>
      </c>
      <c r="F20" s="645" t="s">
        <v>104</v>
      </c>
      <c r="G20" s="619" t="s">
        <v>520</v>
      </c>
      <c r="H20" s="619" t="s">
        <v>523</v>
      </c>
      <c r="I20" s="619" t="str">
        <f>VLOOKUP(B20,'Общий список'!$B:$F,4,0)</f>
        <v>M_MASS</v>
      </c>
      <c r="J20" s="620">
        <f>VLOOKUP(B:B,'Общий список'!B:D,3,FALSE)</f>
        <v>17500</v>
      </c>
      <c r="K20" s="620">
        <f>VLOOKUP(C:C,'Общий список'!B:D,3,FALSE)</f>
        <v>27490</v>
      </c>
      <c r="L20" s="620"/>
      <c r="M20" s="646" t="e">
        <f>ROUND((J20+K20)*(1-#REF!),0)</f>
        <v>#REF!</v>
      </c>
      <c r="N20" s="691">
        <f>VLOOKUP(B20,'Общий список'!B:H,7,FALSE)+VLOOKUP(C20,'Общий список'!B:H,7,FALSE)</f>
        <v>55490</v>
      </c>
      <c r="O20" s="74" t="s">
        <v>145</v>
      </c>
    </row>
    <row r="21" spans="2:15" ht="12" customHeight="1" outlineLevel="1">
      <c r="B21" s="644" t="s">
        <v>516</v>
      </c>
      <c r="C21" s="644" t="s">
        <v>517</v>
      </c>
      <c r="D21" s="644"/>
      <c r="E21" s="645" t="s">
        <v>73</v>
      </c>
      <c r="F21" s="645" t="s">
        <v>104</v>
      </c>
      <c r="G21" s="619" t="s">
        <v>521</v>
      </c>
      <c r="H21" s="619" t="s">
        <v>524</v>
      </c>
      <c r="I21" s="619" t="str">
        <f>VLOOKUP(B21,'Общий список'!$B:$F,4,0)</f>
        <v>M_MASS</v>
      </c>
      <c r="J21" s="620">
        <f>VLOOKUP(B:B,'Общий список'!B:D,3,FALSE)</f>
        <v>18700</v>
      </c>
      <c r="K21" s="620">
        <f>VLOOKUP(C:C,'Общий список'!B:D,3,FALSE)</f>
        <v>29290</v>
      </c>
      <c r="L21" s="620"/>
      <c r="M21" s="646" t="e">
        <f>ROUND((J21+K21)*(1-#REF!),0)</f>
        <v>#REF!</v>
      </c>
      <c r="N21" s="691">
        <f>VLOOKUP(B21,'Общий список'!B:H,7,FALSE)+VLOOKUP(C21,'Общий список'!B:H,7,FALSE)</f>
        <v>58990</v>
      </c>
      <c r="O21" s="74" t="s">
        <v>145</v>
      </c>
    </row>
    <row r="22" spans="2:15" ht="12" customHeight="1" outlineLevel="1">
      <c r="B22" s="644" t="s">
        <v>518</v>
      </c>
      <c r="C22" s="644" t="s">
        <v>519</v>
      </c>
      <c r="D22" s="644"/>
      <c r="E22" s="645" t="s">
        <v>73</v>
      </c>
      <c r="F22" s="645" t="s">
        <v>104</v>
      </c>
      <c r="G22" s="619" t="s">
        <v>522</v>
      </c>
      <c r="H22" s="619" t="s">
        <v>525</v>
      </c>
      <c r="I22" s="619" t="str">
        <f>VLOOKUP(B22,'Общий список'!$B:$F,4,0)</f>
        <v>M_MASS</v>
      </c>
      <c r="J22" s="620">
        <f>VLOOKUP(B:B,'Общий список'!B:D,3,FALSE)</f>
        <v>25000</v>
      </c>
      <c r="K22" s="620">
        <f>VLOOKUP(C:C,'Общий список'!B:D,3,FALSE)</f>
        <v>46490</v>
      </c>
      <c r="L22" s="620"/>
      <c r="M22" s="646" t="e">
        <f>ROUND((J22+K22)*(1-#REF!),0)</f>
        <v>#REF!</v>
      </c>
      <c r="N22" s="691">
        <f>VLOOKUP(B22,'Общий список'!B:H,7,FALSE)+VLOOKUP(C22,'Общий список'!B:H,7,FALSE)</f>
        <v>87990</v>
      </c>
      <c r="O22" s="74" t="s">
        <v>145</v>
      </c>
    </row>
    <row r="23" spans="2:15" ht="12" customHeight="1" outlineLevel="1">
      <c r="B23" s="616"/>
      <c r="C23" s="616"/>
      <c r="D23" s="616"/>
      <c r="E23" s="151"/>
      <c r="F23" s="151"/>
      <c r="G23" s="616"/>
      <c r="H23" s="616"/>
      <c r="I23" s="616"/>
      <c r="J23" s="617"/>
      <c r="K23" s="617"/>
      <c r="L23" s="617"/>
      <c r="M23" s="622"/>
      <c r="N23" s="693"/>
    </row>
    <row r="24" spans="2:15" ht="90" customHeight="1">
      <c r="B24" s="627" t="s">
        <v>722</v>
      </c>
      <c r="C24" s="629"/>
      <c r="D24" s="629"/>
      <c r="E24" s="630"/>
      <c r="F24" s="630"/>
      <c r="G24" s="629"/>
      <c r="H24" s="631" t="s">
        <v>723</v>
      </c>
      <c r="I24" s="631"/>
      <c r="J24" s="631"/>
      <c r="K24" s="631"/>
      <c r="L24" s="632"/>
      <c r="M24" s="647"/>
      <c r="N24" s="633"/>
    </row>
    <row r="25" spans="2:15" ht="12.75" customHeight="1" outlineLevel="1">
      <c r="B25" s="106" t="s">
        <v>680</v>
      </c>
      <c r="C25" s="616"/>
      <c r="D25" s="616"/>
      <c r="E25" s="151"/>
      <c r="F25" s="151"/>
      <c r="G25" s="616"/>
      <c r="H25" s="616"/>
      <c r="I25" s="616"/>
      <c r="J25" s="617"/>
      <c r="K25" s="617"/>
      <c r="L25" s="617"/>
      <c r="M25" s="622"/>
      <c r="N25" s="693"/>
    </row>
    <row r="26" spans="2:15" ht="12" customHeight="1" outlineLevel="1">
      <c r="B26" s="644" t="s">
        <v>531</v>
      </c>
      <c r="C26" s="644" t="s">
        <v>529</v>
      </c>
      <c r="D26" s="644"/>
      <c r="E26" s="645" t="s">
        <v>508</v>
      </c>
      <c r="F26" s="645" t="s">
        <v>104</v>
      </c>
      <c r="G26" s="619" t="s">
        <v>535</v>
      </c>
      <c r="H26" s="619" t="s">
        <v>536</v>
      </c>
      <c r="I26" s="619" t="str">
        <f>VLOOKUP(B26,'Общий список'!$B:$F,4,0)</f>
        <v>M_MASS</v>
      </c>
      <c r="J26" s="620">
        <f>VLOOKUP(B:B,'Общий список'!B:D,3,FALSE)</f>
        <v>16200</v>
      </c>
      <c r="K26" s="620">
        <f>VLOOKUP(C:C,'Общий список'!B:D,3,FALSE)</f>
        <v>22290</v>
      </c>
      <c r="L26" s="620"/>
      <c r="M26" s="646" t="e">
        <f>ROUND((J26+K26)*(1-#REF!),0)</f>
        <v>#REF!</v>
      </c>
      <c r="N26" s="691">
        <f>VLOOKUP(B26,'Общий список'!B:H,7,FALSE)+VLOOKUP(C26,'Общий список'!B:H,7,FALSE)</f>
        <v>47490</v>
      </c>
      <c r="O26" s="74" t="s">
        <v>145</v>
      </c>
    </row>
    <row r="27" spans="2:15" ht="12" customHeight="1" outlineLevel="1">
      <c r="B27" s="644" t="s">
        <v>532</v>
      </c>
      <c r="C27" s="644" t="s">
        <v>530</v>
      </c>
      <c r="D27" s="644"/>
      <c r="E27" s="645" t="s">
        <v>508</v>
      </c>
      <c r="F27" s="645" t="s">
        <v>104</v>
      </c>
      <c r="G27" s="619" t="s">
        <v>537</v>
      </c>
      <c r="H27" s="619" t="s">
        <v>538</v>
      </c>
      <c r="I27" s="619" t="str">
        <f>VLOOKUP(B27,'Общий список'!$B:$F,4,0)</f>
        <v>M_MASS</v>
      </c>
      <c r="J27" s="620">
        <f>VLOOKUP(B:B,'Общий список'!B:D,3,FALSE)</f>
        <v>17400</v>
      </c>
      <c r="K27" s="620">
        <f>VLOOKUP(C:C,'Общий список'!B:D,3,FALSE)</f>
        <v>24090</v>
      </c>
      <c r="L27" s="620"/>
      <c r="M27" s="646" t="e">
        <f>ROUND((J27+K27)*(1-#REF!),0)</f>
        <v>#REF!</v>
      </c>
      <c r="N27" s="691">
        <f>VLOOKUP(B27,'Общий список'!B:H,7,FALSE)+VLOOKUP(C27,'Общий список'!B:H,7,FALSE)</f>
        <v>50990</v>
      </c>
      <c r="O27" s="74" t="s">
        <v>145</v>
      </c>
    </row>
    <row r="28" spans="2:15" ht="12" customHeight="1" outlineLevel="1">
      <c r="B28" s="644" t="s">
        <v>526</v>
      </c>
      <c r="C28" s="644" t="s">
        <v>346</v>
      </c>
      <c r="D28" s="644"/>
      <c r="E28" s="645" t="s">
        <v>508</v>
      </c>
      <c r="F28" s="645" t="s">
        <v>104</v>
      </c>
      <c r="G28" s="619" t="s">
        <v>330</v>
      </c>
      <c r="H28" s="619" t="s">
        <v>628</v>
      </c>
      <c r="I28" s="619" t="str">
        <f>VLOOKUP(B28,'Общий список'!$B:$F,4,0)</f>
        <v>M_MASS</v>
      </c>
      <c r="J28" s="620">
        <f>VLOOKUP(B:B,'Общий список'!B:D,3,FALSE)</f>
        <v>18400</v>
      </c>
      <c r="K28" s="620">
        <f>VLOOKUP(C:C,'Общий список'!B:D,3,FALSE)</f>
        <v>26590</v>
      </c>
      <c r="L28" s="620"/>
      <c r="M28" s="646" t="e">
        <f>ROUND((J28+K28)*(1-#REF!),0)</f>
        <v>#REF!</v>
      </c>
      <c r="N28" s="691">
        <f>VLOOKUP(B28,'Общий список'!B:H,7,FALSE)+VLOOKUP(C28,'Общий список'!B:H,7,FALSE)</f>
        <v>55490</v>
      </c>
      <c r="O28" s="74" t="s">
        <v>145</v>
      </c>
    </row>
    <row r="29" spans="2:15" ht="12" customHeight="1" outlineLevel="1">
      <c r="B29" s="644" t="s">
        <v>527</v>
      </c>
      <c r="C29" s="644" t="s">
        <v>348</v>
      </c>
      <c r="D29" s="644"/>
      <c r="E29" s="645" t="s">
        <v>73</v>
      </c>
      <c r="F29" s="645" t="s">
        <v>104</v>
      </c>
      <c r="G29" s="619" t="s">
        <v>176</v>
      </c>
      <c r="H29" s="619" t="s">
        <v>177</v>
      </c>
      <c r="I29" s="619" t="str">
        <f>VLOOKUP(B29,'Общий список'!$B:$F,4,0)</f>
        <v>M_MASS</v>
      </c>
      <c r="J29" s="620">
        <f>VLOOKUP(B:B,'Общий список'!B:D,3,FALSE)</f>
        <v>28500</v>
      </c>
      <c r="K29" s="620">
        <f>VLOOKUP(C:C,'Общий список'!B:D,3,FALSE)</f>
        <v>46490</v>
      </c>
      <c r="L29" s="620"/>
      <c r="M29" s="646" t="e">
        <f>ROUND((J29+K29)*(1-#REF!),0)</f>
        <v>#REF!</v>
      </c>
      <c r="N29" s="691">
        <f>VLOOKUP(B29,'Общий список'!B:H,7,FALSE)+VLOOKUP(C29,'Общий список'!B:H,7,FALSE)</f>
        <v>92490</v>
      </c>
      <c r="O29" s="74" t="s">
        <v>145</v>
      </c>
    </row>
    <row r="30" spans="2:15" ht="12" customHeight="1" outlineLevel="1">
      <c r="B30" s="644" t="s">
        <v>528</v>
      </c>
      <c r="C30" s="644" t="s">
        <v>350</v>
      </c>
      <c r="D30" s="644"/>
      <c r="E30" s="645" t="s">
        <v>73</v>
      </c>
      <c r="F30" s="645" t="s">
        <v>104</v>
      </c>
      <c r="G30" s="619" t="s">
        <v>178</v>
      </c>
      <c r="H30" s="619" t="s">
        <v>179</v>
      </c>
      <c r="I30" s="619" t="str">
        <f>VLOOKUP(B30,'Общий список'!$B:$F,4,0)</f>
        <v>M_MASS</v>
      </c>
      <c r="J30" s="620">
        <f>VLOOKUP(B:B,'Общий список'!B:D,3,FALSE)</f>
        <v>33800</v>
      </c>
      <c r="K30" s="620">
        <f>VLOOKUP(C:C,'Общий список'!B:D,3,FALSE)</f>
        <v>60190</v>
      </c>
      <c r="L30" s="620"/>
      <c r="M30" s="646" t="e">
        <f>ROUND((J30+K30)*(1-#REF!),0)</f>
        <v>#REF!</v>
      </c>
      <c r="N30" s="691">
        <f>VLOOKUP(B30,'Общий список'!B:H,7,FALSE)+VLOOKUP(C30,'Общий список'!B:H,7,FALSE)</f>
        <v>115990</v>
      </c>
      <c r="O30" s="74" t="s">
        <v>145</v>
      </c>
    </row>
    <row r="31" spans="2:15" ht="12" customHeight="1" outlineLevel="1">
      <c r="B31" s="106" t="s">
        <v>115</v>
      </c>
      <c r="C31" s="616"/>
      <c r="D31" s="616"/>
      <c r="E31" s="151"/>
      <c r="F31" s="151"/>
      <c r="G31" s="616"/>
      <c r="H31" s="616"/>
      <c r="I31" s="616"/>
      <c r="J31" s="620"/>
      <c r="K31" s="620"/>
      <c r="L31" s="620"/>
      <c r="M31" s="646"/>
      <c r="N31" s="693"/>
    </row>
    <row r="32" spans="2:15" ht="12" customHeight="1" outlineLevel="1">
      <c r="B32" s="106" t="s">
        <v>92</v>
      </c>
      <c r="C32" s="616"/>
      <c r="D32" s="616"/>
      <c r="E32" s="151"/>
      <c r="F32" s="151"/>
      <c r="G32" s="616"/>
      <c r="H32" s="616"/>
      <c r="I32" s="616"/>
      <c r="J32" s="620"/>
      <c r="K32" s="620"/>
      <c r="L32" s="620"/>
      <c r="M32" s="646"/>
      <c r="N32" s="693"/>
    </row>
    <row r="33" spans="2:15" ht="12" customHeight="1" outlineLevel="1">
      <c r="B33" s="644" t="s">
        <v>351</v>
      </c>
      <c r="C33" s="644" t="s">
        <v>352</v>
      </c>
      <c r="D33" s="644"/>
      <c r="E33" s="645" t="s">
        <v>0</v>
      </c>
      <c r="F33" s="645" t="s">
        <v>74</v>
      </c>
      <c r="G33" s="619">
        <v>2.34</v>
      </c>
      <c r="H33" s="619">
        <v>2.34</v>
      </c>
      <c r="I33" s="619" t="str">
        <f>VLOOKUP(B33,'Общий список'!$B:$F,4,0)</f>
        <v>M_MASS</v>
      </c>
      <c r="J33" s="620">
        <f>VLOOKUP(B:B,'Общий список'!B:D,3,FALSE)</f>
        <v>13000</v>
      </c>
      <c r="K33" s="620">
        <f>VLOOKUP(C:C,'Общий список'!B:D,3,FALSE)</f>
        <v>15990</v>
      </c>
      <c r="L33" s="620"/>
      <c r="M33" s="646" t="e">
        <f>ROUND((J33+K33)*(1-#REF!),0)</f>
        <v>#REF!</v>
      </c>
      <c r="N33" s="691">
        <f>VLOOKUP(B33,'Общий список'!B:H,7,FALSE)+VLOOKUP(C33,'Общий список'!B:H,7,FALSE)</f>
        <v>35490</v>
      </c>
    </row>
    <row r="34" spans="2:15" ht="12" customHeight="1" outlineLevel="1">
      <c r="B34" s="644" t="s">
        <v>353</v>
      </c>
      <c r="C34" s="644" t="s">
        <v>354</v>
      </c>
      <c r="D34" s="644"/>
      <c r="E34" s="645" t="s">
        <v>0</v>
      </c>
      <c r="F34" s="645" t="s">
        <v>74</v>
      </c>
      <c r="G34" s="619">
        <v>2.64</v>
      </c>
      <c r="H34" s="619">
        <v>2.78</v>
      </c>
      <c r="I34" s="619" t="str">
        <f>VLOOKUP(B34,'Общий список'!$B:$F,4,0)</f>
        <v>M_MASS</v>
      </c>
      <c r="J34" s="620">
        <f>VLOOKUP(B:B,'Общий список'!B:D,3,FALSE)</f>
        <v>13600</v>
      </c>
      <c r="K34" s="620">
        <f>VLOOKUP(C:C,'Общий список'!B:D,3,FALSE)</f>
        <v>17390</v>
      </c>
      <c r="L34" s="620"/>
      <c r="M34" s="646" t="e">
        <f>ROUND((J34+K34)*(1-#REF!),0)</f>
        <v>#REF!</v>
      </c>
      <c r="N34" s="691">
        <f>VLOOKUP(B34,'Общий список'!B:H,7,FALSE)+VLOOKUP(C34,'Общий список'!B:H,7,FALSE)</f>
        <v>37990</v>
      </c>
    </row>
    <row r="35" spans="2:15" ht="12" customHeight="1" outlineLevel="1">
      <c r="B35" s="644" t="s">
        <v>355</v>
      </c>
      <c r="C35" s="644" t="s">
        <v>356</v>
      </c>
      <c r="D35" s="644"/>
      <c r="E35" s="645" t="s">
        <v>0</v>
      </c>
      <c r="F35" s="645" t="s">
        <v>74</v>
      </c>
      <c r="G35" s="619">
        <v>3.52</v>
      </c>
      <c r="H35" s="619">
        <v>3.66</v>
      </c>
      <c r="I35" s="619" t="str">
        <f>VLOOKUP(B35,'Общий список'!$B:$F,4,0)</f>
        <v>M_MASS</v>
      </c>
      <c r="J35" s="620">
        <f>VLOOKUP(B:B,'Общий список'!B:D,3,FALSE)</f>
        <v>16000</v>
      </c>
      <c r="K35" s="620">
        <f>VLOOKUP(C:C,'Общий список'!B:D,3,FALSE)</f>
        <v>21990</v>
      </c>
      <c r="L35" s="620"/>
      <c r="M35" s="646" t="e">
        <f>ROUND((J35+K35)*(1-#REF!),0)</f>
        <v>#REF!</v>
      </c>
      <c r="N35" s="691">
        <f>VLOOKUP(B35,'Общий список'!B:H,7,FALSE)+VLOOKUP(C35,'Общий список'!B:H,7,FALSE)</f>
        <v>46990</v>
      </c>
    </row>
    <row r="36" spans="2:15" ht="12" customHeight="1" outlineLevel="1">
      <c r="B36" s="644" t="s">
        <v>357</v>
      </c>
      <c r="C36" s="644" t="s">
        <v>358</v>
      </c>
      <c r="D36" s="644"/>
      <c r="E36" s="645" t="s">
        <v>0</v>
      </c>
      <c r="F36" s="645" t="s">
        <v>74</v>
      </c>
      <c r="G36" s="619">
        <v>5.28</v>
      </c>
      <c r="H36" s="619">
        <v>5.28</v>
      </c>
      <c r="I36" s="619" t="str">
        <f>VLOOKUP(B36,'Общий список'!$B:$F,4,0)</f>
        <v>M_MASS</v>
      </c>
      <c r="J36" s="620">
        <f>VLOOKUP(B:B,'Общий список'!B:D,3,FALSE)</f>
        <v>22400</v>
      </c>
      <c r="K36" s="620">
        <f>VLOOKUP(C:C,'Общий список'!B:D,3,FALSE)</f>
        <v>35090</v>
      </c>
      <c r="L36" s="620"/>
      <c r="M36" s="646" t="e">
        <f>ROUND((J36+K36)*(1-#REF!),0)</f>
        <v>#REF!</v>
      </c>
      <c r="N36" s="691">
        <f>VLOOKUP(B36,'Общий список'!B:H,7,FALSE)+VLOOKUP(C36,'Общий список'!B:H,7,FALSE)</f>
        <v>70990</v>
      </c>
    </row>
    <row r="37" spans="2:15" ht="12" customHeight="1" outlineLevel="1">
      <c r="B37" s="644" t="s">
        <v>359</v>
      </c>
      <c r="C37" s="644" t="s">
        <v>360</v>
      </c>
      <c r="D37" s="644"/>
      <c r="E37" s="645" t="s">
        <v>0</v>
      </c>
      <c r="F37" s="645" t="s">
        <v>74</v>
      </c>
      <c r="G37" s="619">
        <v>7.03</v>
      </c>
      <c r="H37" s="619">
        <v>7.33</v>
      </c>
      <c r="I37" s="619" t="str">
        <f>VLOOKUP(B37,'Общий список'!$B:$F,4,0)</f>
        <v>M_MASS</v>
      </c>
      <c r="J37" s="620">
        <f>VLOOKUP(B:B,'Общий список'!B:D,3,FALSE)</f>
        <v>25900</v>
      </c>
      <c r="K37" s="620">
        <f>VLOOKUP(C:C,'Общий список'!B:D,3,FALSE)</f>
        <v>46090</v>
      </c>
      <c r="L37" s="620"/>
      <c r="M37" s="646" t="e">
        <f>ROUND((J37+K37)*(1-#REF!),0)</f>
        <v>#REF!</v>
      </c>
      <c r="N37" s="691">
        <f>VLOOKUP(B37,'Общий список'!B:H,7,FALSE)+VLOOKUP(C37,'Общий список'!B:H,7,FALSE)</f>
        <v>88490</v>
      </c>
    </row>
    <row r="38" spans="2:15" ht="12" customHeight="1" outlineLevel="1">
      <c r="B38" s="616"/>
      <c r="C38" s="616"/>
      <c r="D38" s="616"/>
      <c r="E38" s="151"/>
      <c r="F38" s="151"/>
      <c r="G38" s="616"/>
      <c r="H38" s="616"/>
      <c r="I38" s="616"/>
      <c r="J38" s="617"/>
      <c r="K38" s="617"/>
      <c r="L38" s="617"/>
      <c r="M38" s="622"/>
      <c r="N38" s="693"/>
    </row>
    <row r="39" spans="2:15" ht="90" customHeight="1">
      <c r="B39" s="627" t="s">
        <v>716</v>
      </c>
      <c r="C39" s="629"/>
      <c r="D39" s="629"/>
      <c r="E39" s="630"/>
      <c r="F39" s="630"/>
      <c r="G39" s="629"/>
      <c r="H39" s="650" t="s">
        <v>622</v>
      </c>
      <c r="I39" s="650"/>
      <c r="J39" s="650"/>
      <c r="K39" s="650"/>
      <c r="L39" s="651"/>
      <c r="M39" s="647"/>
      <c r="N39" s="633"/>
    </row>
    <row r="40" spans="2:15" ht="12" customHeight="1" outlineLevel="1">
      <c r="B40" s="106" t="s">
        <v>115</v>
      </c>
      <c r="C40" s="104"/>
      <c r="D40" s="104"/>
      <c r="E40" s="105"/>
      <c r="F40" s="105"/>
      <c r="G40" s="106"/>
      <c r="H40" s="616"/>
      <c r="I40" s="616"/>
      <c r="J40" s="617"/>
      <c r="K40" s="617"/>
      <c r="L40" s="617"/>
      <c r="M40" s="622"/>
      <c r="N40" s="693"/>
    </row>
    <row r="41" spans="2:15" ht="12" customHeight="1" outlineLevel="1">
      <c r="B41" s="644" t="s">
        <v>539</v>
      </c>
      <c r="C41" s="644" t="s">
        <v>540</v>
      </c>
      <c r="D41" s="644"/>
      <c r="E41" s="645" t="s">
        <v>508</v>
      </c>
      <c r="F41" s="645" t="s">
        <v>104</v>
      </c>
      <c r="G41" s="619" t="s">
        <v>535</v>
      </c>
      <c r="H41" s="619" t="s">
        <v>536</v>
      </c>
      <c r="I41" s="619" t="str">
        <f>VLOOKUP(B41,'Общий список'!$B:$F,4,0)</f>
        <v>M_MASS</v>
      </c>
      <c r="J41" s="620">
        <f>VLOOKUP(B:B,'Общий список'!B:D,3,FALSE)</f>
        <v>9600</v>
      </c>
      <c r="K41" s="620">
        <f>VLOOKUP(C:C,'Общий список'!B:D,3,FALSE)</f>
        <v>22390</v>
      </c>
      <c r="L41" s="620"/>
      <c r="M41" s="646" t="e">
        <f>ROUND((J41+K41)*(1-#REF!),0)</f>
        <v>#REF!</v>
      </c>
      <c r="N41" s="691">
        <f>VLOOKUP(B41,'Общий список'!B:H,7,FALSE)+VLOOKUP(C41,'Общий список'!B:H,7,FALSE)</f>
        <v>39490</v>
      </c>
      <c r="O41" s="74" t="s">
        <v>145</v>
      </c>
    </row>
    <row r="42" spans="2:15" ht="12" customHeight="1" outlineLevel="1">
      <c r="B42" s="644" t="s">
        <v>541</v>
      </c>
      <c r="C42" s="644" t="s">
        <v>542</v>
      </c>
      <c r="D42" s="644"/>
      <c r="E42" s="645" t="s">
        <v>508</v>
      </c>
      <c r="F42" s="645" t="s">
        <v>104</v>
      </c>
      <c r="G42" s="619" t="s">
        <v>537</v>
      </c>
      <c r="H42" s="619" t="s">
        <v>538</v>
      </c>
      <c r="I42" s="619" t="str">
        <f>VLOOKUP(B42,'Общий список'!$B:$F,4,0)</f>
        <v>M_MASS</v>
      </c>
      <c r="J42" s="620">
        <f>VLOOKUP(B:B,'Общий список'!B:D,3,FALSE)</f>
        <v>10200</v>
      </c>
      <c r="K42" s="620">
        <f>VLOOKUP(C:C,'Общий список'!B:D,3,FALSE)</f>
        <v>23790</v>
      </c>
      <c r="L42" s="620"/>
      <c r="M42" s="646" t="e">
        <f>ROUND((J42+K42)*(1-#REF!),0)</f>
        <v>#REF!</v>
      </c>
      <c r="N42" s="691">
        <f>VLOOKUP(B42,'Общий список'!B:H,7,FALSE)+VLOOKUP(C42,'Общий список'!B:H,7,FALSE)</f>
        <v>41990</v>
      </c>
      <c r="O42" s="74" t="s">
        <v>145</v>
      </c>
    </row>
    <row r="43" spans="2:15" ht="12" customHeight="1" outlineLevel="1">
      <c r="B43" s="644" t="s">
        <v>287</v>
      </c>
      <c r="C43" s="644" t="s">
        <v>288</v>
      </c>
      <c r="D43" s="644"/>
      <c r="E43" s="645" t="s">
        <v>508</v>
      </c>
      <c r="F43" s="645" t="s">
        <v>104</v>
      </c>
      <c r="G43" s="619" t="s">
        <v>330</v>
      </c>
      <c r="H43" s="619" t="s">
        <v>628</v>
      </c>
      <c r="I43" s="619" t="str">
        <f>VLOOKUP(B43,'Общий список'!$B:$F,4,0)</f>
        <v>M_MASS</v>
      </c>
      <c r="J43" s="620">
        <f>VLOOKUP(B:B,'Общий список'!B:D,3,FALSE)</f>
        <v>11500</v>
      </c>
      <c r="K43" s="620">
        <f>VLOOKUP(C:C,'Общий список'!B:D,3,FALSE)</f>
        <v>26990</v>
      </c>
      <c r="L43" s="620"/>
      <c r="M43" s="646" t="e">
        <f>ROUND((J43+K43)*(1-#REF!),0)</f>
        <v>#REF!</v>
      </c>
      <c r="N43" s="691">
        <f>VLOOKUP(B43,'Общий список'!B:H,7,FALSE)+VLOOKUP(C43,'Общий список'!B:H,7,FALSE)</f>
        <v>47490</v>
      </c>
    </row>
    <row r="44" spans="2:15" ht="12" customHeight="1" outlineLevel="1">
      <c r="B44" s="644" t="s">
        <v>108</v>
      </c>
      <c r="C44" s="644" t="s">
        <v>113</v>
      </c>
      <c r="D44" s="644"/>
      <c r="E44" s="645" t="s">
        <v>73</v>
      </c>
      <c r="F44" s="645" t="s">
        <v>104</v>
      </c>
      <c r="G44" s="619" t="s">
        <v>176</v>
      </c>
      <c r="H44" s="619" t="s">
        <v>177</v>
      </c>
      <c r="I44" s="619" t="str">
        <f>VLOOKUP(B44,'Общий список'!$B:$F,4,0)</f>
        <v>M_MASS</v>
      </c>
      <c r="J44" s="620">
        <f>VLOOKUP(B:B,'Общий список'!B:D,3,FALSE)</f>
        <v>19200</v>
      </c>
      <c r="K44" s="620">
        <f>VLOOKUP(C:C,'Общий список'!B:D,3,FALSE)</f>
        <v>44790</v>
      </c>
      <c r="L44" s="620"/>
      <c r="M44" s="646" t="e">
        <f>ROUND((J44+K44)*(1-#REF!),0)</f>
        <v>#REF!</v>
      </c>
      <c r="N44" s="691">
        <f>VLOOKUP(B44,'Общий список'!B:H,7,FALSE)+VLOOKUP(C44,'Общий список'!B:H,7,FALSE)</f>
        <v>78990</v>
      </c>
    </row>
    <row r="45" spans="2:15" ht="12" customHeight="1" outlineLevel="1">
      <c r="B45" s="644" t="s">
        <v>109</v>
      </c>
      <c r="C45" s="644" t="s">
        <v>114</v>
      </c>
      <c r="D45" s="644"/>
      <c r="E45" s="645" t="s">
        <v>73</v>
      </c>
      <c r="F45" s="645" t="s">
        <v>104</v>
      </c>
      <c r="G45" s="619" t="s">
        <v>178</v>
      </c>
      <c r="H45" s="619" t="s">
        <v>179</v>
      </c>
      <c r="I45" s="619" t="str">
        <f>VLOOKUP(B45,'Общий список'!$B:$F,4,0)</f>
        <v>M_MASS</v>
      </c>
      <c r="J45" s="620">
        <f>VLOOKUP(B:B,'Общий список'!B:D,3,FALSE)</f>
        <v>24600</v>
      </c>
      <c r="K45" s="620">
        <f>VLOOKUP(C:C,'Общий список'!B:D,3,FALSE)</f>
        <v>57390</v>
      </c>
      <c r="L45" s="620"/>
      <c r="M45" s="646" t="e">
        <f>ROUND((J45+K45)*(1-#REF!),0)</f>
        <v>#REF!</v>
      </c>
      <c r="N45" s="691">
        <f>VLOOKUP(B45,'Общий список'!B:H,7,FALSE)+VLOOKUP(C45,'Общий список'!B:H,7,FALSE)</f>
        <v>100990</v>
      </c>
    </row>
    <row r="46" spans="2:15" ht="12" customHeight="1" outlineLevel="1">
      <c r="B46" s="106" t="s">
        <v>92</v>
      </c>
      <c r="C46" s="616"/>
      <c r="D46" s="616"/>
      <c r="E46" s="151"/>
      <c r="F46" s="151"/>
      <c r="G46" s="616"/>
      <c r="H46" s="616"/>
      <c r="I46" s="616"/>
      <c r="J46" s="620"/>
      <c r="K46" s="620"/>
      <c r="L46" s="620"/>
      <c r="M46" s="646"/>
      <c r="N46" s="694"/>
    </row>
    <row r="47" spans="2:15" ht="12" customHeight="1" outlineLevel="1">
      <c r="B47" s="644" t="s">
        <v>116</v>
      </c>
      <c r="C47" s="644" t="s">
        <v>121</v>
      </c>
      <c r="D47" s="644"/>
      <c r="E47" s="645" t="s">
        <v>0</v>
      </c>
      <c r="F47" s="645" t="s">
        <v>74</v>
      </c>
      <c r="G47" s="619">
        <v>2.34</v>
      </c>
      <c r="H47" s="619">
        <v>2.34</v>
      </c>
      <c r="I47" s="619" t="str">
        <f>VLOOKUP(B47,'Общий список'!$B:$F,4,0)</f>
        <v>M_MASS</v>
      </c>
      <c r="J47" s="620">
        <f>VLOOKUP(B:B,'Общий список'!B:D,3,FALSE)</f>
        <v>6600</v>
      </c>
      <c r="K47" s="620">
        <f>VLOOKUP(C:C,'Общий список'!B:D,3,FALSE)</f>
        <v>15390</v>
      </c>
      <c r="L47" s="620"/>
      <c r="M47" s="646" t="e">
        <f>ROUND((J47+K47)*(1-#REF!),0)</f>
        <v>#REF!</v>
      </c>
      <c r="N47" s="691">
        <f>VLOOKUP(B47,'Общий список'!B:H,7,FALSE)+VLOOKUP(C47,'Общий список'!B:H,7,FALSE)</f>
        <v>25990</v>
      </c>
    </row>
    <row r="48" spans="2:15" ht="12" customHeight="1" outlineLevel="1">
      <c r="B48" s="644" t="s">
        <v>117</v>
      </c>
      <c r="C48" s="644" t="s">
        <v>122</v>
      </c>
      <c r="D48" s="644"/>
      <c r="E48" s="645" t="s">
        <v>0</v>
      </c>
      <c r="F48" s="645" t="s">
        <v>74</v>
      </c>
      <c r="G48" s="619">
        <v>2.64</v>
      </c>
      <c r="H48" s="619">
        <v>2.78</v>
      </c>
      <c r="I48" s="619" t="str">
        <f>VLOOKUP(B48,'Общий список'!$B:$F,4,0)</f>
        <v>M_MASS</v>
      </c>
      <c r="J48" s="620">
        <f>VLOOKUP(B:B,'Общий список'!B:D,3,FALSE)</f>
        <v>7200</v>
      </c>
      <c r="K48" s="620">
        <f>VLOOKUP(C:C,'Общий список'!B:D,3,FALSE)</f>
        <v>16790</v>
      </c>
      <c r="L48" s="620"/>
      <c r="M48" s="646" t="e">
        <f>ROUND((J48+K48)*(1-#REF!),0)</f>
        <v>#REF!</v>
      </c>
      <c r="N48" s="691">
        <f>VLOOKUP(B48,'Общий список'!B:H,7,FALSE)+VLOOKUP(C48,'Общий список'!B:H,7,FALSE)</f>
        <v>28490</v>
      </c>
    </row>
    <row r="49" spans="2:15" ht="12" customHeight="1" outlineLevel="1">
      <c r="B49" s="644" t="s">
        <v>118</v>
      </c>
      <c r="C49" s="644" t="s">
        <v>123</v>
      </c>
      <c r="D49" s="644"/>
      <c r="E49" s="645" t="s">
        <v>0</v>
      </c>
      <c r="F49" s="645" t="s">
        <v>74</v>
      </c>
      <c r="G49" s="619">
        <v>3.52</v>
      </c>
      <c r="H49" s="619">
        <v>3.66</v>
      </c>
      <c r="I49" s="619" t="str">
        <f>VLOOKUP(B49,'Общий список'!$B:$F,4,0)</f>
        <v>M_MASS</v>
      </c>
      <c r="J49" s="620">
        <f>VLOOKUP(B:B,'Общий список'!B:D,3,FALSE)</f>
        <v>9100</v>
      </c>
      <c r="K49" s="620">
        <f>VLOOKUP(C:C,'Общий список'!B:D,3,FALSE)</f>
        <v>21390</v>
      </c>
      <c r="L49" s="620"/>
      <c r="M49" s="646" t="e">
        <f>ROUND((J49+K49)*(1-#REF!),0)</f>
        <v>#REF!</v>
      </c>
      <c r="N49" s="691">
        <f>VLOOKUP(B49,'Общий список'!B:H,7,FALSE)+VLOOKUP(C49,'Общий список'!B:H,7,FALSE)</f>
        <v>36490</v>
      </c>
    </row>
    <row r="50" spans="2:15" ht="12" customHeight="1" outlineLevel="1">
      <c r="B50" s="644" t="s">
        <v>119</v>
      </c>
      <c r="C50" s="644" t="s">
        <v>124</v>
      </c>
      <c r="D50" s="644"/>
      <c r="E50" s="645" t="s">
        <v>0</v>
      </c>
      <c r="F50" s="645" t="s">
        <v>74</v>
      </c>
      <c r="G50" s="619">
        <v>5.28</v>
      </c>
      <c r="H50" s="619">
        <v>5.28</v>
      </c>
      <c r="I50" s="619" t="str">
        <f>VLOOKUP(B50,'Общий список'!$B:$F,4,0)</f>
        <v>M_MASS</v>
      </c>
      <c r="J50" s="620">
        <f>VLOOKUP(B:B,'Общий список'!B:D,3,FALSE)</f>
        <v>15300</v>
      </c>
      <c r="K50" s="620">
        <f>VLOOKUP(C:C,'Общий список'!B:D,3,FALSE)</f>
        <v>35690</v>
      </c>
      <c r="L50" s="620"/>
      <c r="M50" s="646" t="e">
        <f>ROUND((J50+K50)*(1-#REF!),0)</f>
        <v>#REF!</v>
      </c>
      <c r="N50" s="691">
        <f>VLOOKUP(B50,'Общий список'!B:H,7,FALSE)+VLOOKUP(C50,'Общий список'!B:H,7,FALSE)</f>
        <v>60490</v>
      </c>
    </row>
    <row r="51" spans="2:15" ht="12" customHeight="1" outlineLevel="1">
      <c r="B51" s="644" t="s">
        <v>120</v>
      </c>
      <c r="C51" s="644" t="s">
        <v>125</v>
      </c>
      <c r="D51" s="644"/>
      <c r="E51" s="645" t="s">
        <v>0</v>
      </c>
      <c r="F51" s="645" t="s">
        <v>74</v>
      </c>
      <c r="G51" s="619">
        <v>7.03</v>
      </c>
      <c r="H51" s="619">
        <v>7.33</v>
      </c>
      <c r="I51" s="619" t="str">
        <f>VLOOKUP(B51,'Общий список'!$B:$F,4,0)</f>
        <v>M_MASS</v>
      </c>
      <c r="J51" s="620">
        <f>VLOOKUP(B:B,'Общий список'!B:D,3,FALSE)</f>
        <v>19800</v>
      </c>
      <c r="K51" s="620">
        <f>VLOOKUP(C:C,'Общий список'!B:D,3,FALSE)</f>
        <v>46190</v>
      </c>
      <c r="L51" s="620"/>
      <c r="M51" s="646" t="e">
        <f>ROUND((J51+K51)*(1-#REF!),0)</f>
        <v>#REF!</v>
      </c>
      <c r="N51" s="691">
        <f>VLOOKUP(B51,'Общий список'!B:H,7,FALSE)+VLOOKUP(C51,'Общий список'!B:H,7,FALSE)</f>
        <v>78490</v>
      </c>
    </row>
    <row r="52" spans="2:15" ht="12" customHeight="1" outlineLevel="1">
      <c r="B52" s="106" t="s">
        <v>724</v>
      </c>
      <c r="C52" s="616"/>
      <c r="D52" s="616"/>
      <c r="E52" s="151"/>
      <c r="F52" s="151"/>
      <c r="G52" s="616"/>
      <c r="H52" s="616"/>
      <c r="I52" s="616"/>
      <c r="J52" s="620"/>
      <c r="K52" s="620"/>
      <c r="L52" s="620"/>
      <c r="M52" s="646"/>
      <c r="N52" s="695"/>
    </row>
    <row r="53" spans="2:15" ht="12" customHeight="1" outlineLevel="1">
      <c r="B53" s="644" t="s">
        <v>108</v>
      </c>
      <c r="C53" s="644" t="s">
        <v>494</v>
      </c>
      <c r="D53" s="644"/>
      <c r="E53" s="645" t="s">
        <v>73</v>
      </c>
      <c r="F53" s="645" t="s">
        <v>104</v>
      </c>
      <c r="G53" s="619" t="s">
        <v>176</v>
      </c>
      <c r="H53" s="619" t="s">
        <v>177</v>
      </c>
      <c r="I53" s="619" t="str">
        <f>VLOOKUP(B53,'Общий список'!$B:$F,4,0)</f>
        <v>M_MASS</v>
      </c>
      <c r="J53" s="620">
        <f>VLOOKUP(B:B,'Общий список'!B:D,3,FALSE)</f>
        <v>19200</v>
      </c>
      <c r="K53" s="620">
        <f>VLOOKUP(C:C,'Общий список'!B:D,3,FALSE)</f>
        <v>50990</v>
      </c>
      <c r="L53" s="620"/>
      <c r="M53" s="646" t="e">
        <f>ROUND((J53+K53)*(1-#REF!),0)</f>
        <v>#REF!</v>
      </c>
      <c r="N53" s="691">
        <f>VLOOKUP(B53,'Общий список'!B:H,7,FALSE)+VLOOKUP(C53,'Общий список'!B:H,7,FALSE)</f>
        <v>86500</v>
      </c>
    </row>
    <row r="54" spans="2:15" ht="12" customHeight="1" outlineLevel="1">
      <c r="B54" s="644" t="s">
        <v>109</v>
      </c>
      <c r="C54" s="644" t="s">
        <v>495</v>
      </c>
      <c r="D54" s="644"/>
      <c r="E54" s="645" t="s">
        <v>73</v>
      </c>
      <c r="F54" s="645" t="s">
        <v>490</v>
      </c>
      <c r="G54" s="619" t="s">
        <v>178</v>
      </c>
      <c r="H54" s="619" t="s">
        <v>179</v>
      </c>
      <c r="I54" s="619" t="str">
        <f>VLOOKUP(B54,'Общий список'!$B:$F,4,0)</f>
        <v>M_MASS</v>
      </c>
      <c r="J54" s="620">
        <f>VLOOKUP(B:B,'Общий список'!B:D,3,FALSE)</f>
        <v>24600</v>
      </c>
      <c r="K54" s="620">
        <f>VLOOKUP(C:C,'Общий список'!B:D,3,FALSE)</f>
        <v>63590</v>
      </c>
      <c r="L54" s="620"/>
      <c r="M54" s="646" t="e">
        <f>ROUND((J54+K54)*(1-#REF!),0)</f>
        <v>#REF!</v>
      </c>
      <c r="N54" s="691">
        <f>VLOOKUP(B54,'Общий список'!B:H,7,FALSE)+VLOOKUP(C54,'Общий список'!B:H,7,FALSE)</f>
        <v>108700</v>
      </c>
    </row>
    <row r="55" spans="2:15" ht="12" customHeight="1" outlineLevel="1">
      <c r="B55" s="106" t="s">
        <v>725</v>
      </c>
      <c r="C55" s="616"/>
      <c r="D55" s="616"/>
      <c r="E55" s="151"/>
      <c r="F55" s="151"/>
      <c r="G55" s="616"/>
      <c r="H55" s="616"/>
      <c r="I55" s="616"/>
      <c r="J55" s="620"/>
      <c r="K55" s="620"/>
      <c r="L55" s="620"/>
      <c r="M55" s="646"/>
      <c r="N55" s="694"/>
    </row>
    <row r="56" spans="2:15" ht="12" customHeight="1" outlineLevel="1">
      <c r="B56" s="644" t="s">
        <v>116</v>
      </c>
      <c r="C56" s="644" t="s">
        <v>232</v>
      </c>
      <c r="D56" s="644"/>
      <c r="E56" s="645" t="s">
        <v>0</v>
      </c>
      <c r="F56" s="645" t="s">
        <v>74</v>
      </c>
      <c r="G56" s="619">
        <v>2.34</v>
      </c>
      <c r="H56" s="619">
        <v>2.34</v>
      </c>
      <c r="I56" s="619" t="str">
        <f>VLOOKUP(B56,'Общий список'!$B:$F,4,0)</f>
        <v>M_MASS</v>
      </c>
      <c r="J56" s="620">
        <f>VLOOKUP(B:B,'Общий список'!B:D,3,FALSE)</f>
        <v>6600</v>
      </c>
      <c r="K56" s="620">
        <f>VLOOKUP(C:C,'Общий список'!B:D,3,FALSE)</f>
        <v>21590</v>
      </c>
      <c r="L56" s="620"/>
      <c r="M56" s="646" t="e">
        <f>ROUND((J56+K56)*(1-#REF!),0)</f>
        <v>#REF!</v>
      </c>
      <c r="N56" s="691">
        <f>VLOOKUP(B56,'Общий список'!B:H,7,FALSE)+VLOOKUP(C56,'Общий список'!B:H,7,FALSE)</f>
        <v>33500</v>
      </c>
    </row>
    <row r="57" spans="2:15" ht="12" customHeight="1" outlineLevel="1">
      <c r="B57" s="644" t="s">
        <v>117</v>
      </c>
      <c r="C57" s="644" t="s">
        <v>233</v>
      </c>
      <c r="D57" s="644"/>
      <c r="E57" s="645" t="s">
        <v>0</v>
      </c>
      <c r="F57" s="645" t="s">
        <v>74</v>
      </c>
      <c r="G57" s="619">
        <v>2.64</v>
      </c>
      <c r="H57" s="619">
        <v>2.78</v>
      </c>
      <c r="I57" s="619" t="str">
        <f>VLOOKUP(B57,'Общий список'!$B:$F,4,0)</f>
        <v>M_MASS</v>
      </c>
      <c r="J57" s="620">
        <f>VLOOKUP(B:B,'Общий список'!B:D,3,FALSE)</f>
        <v>7200</v>
      </c>
      <c r="K57" s="620">
        <f>VLOOKUP(C:C,'Общий список'!B:D,3,FALSE)</f>
        <v>22990</v>
      </c>
      <c r="L57" s="620"/>
      <c r="M57" s="646" t="e">
        <f>ROUND((J57+K57)*(1-#REF!),0)</f>
        <v>#REF!</v>
      </c>
      <c r="N57" s="691">
        <f>VLOOKUP(B57,'Общий список'!B:H,7,FALSE)+VLOOKUP(C57,'Общий список'!B:H,7,FALSE)</f>
        <v>35900</v>
      </c>
    </row>
    <row r="58" spans="2:15" ht="12" customHeight="1" outlineLevel="1">
      <c r="B58" s="644" t="s">
        <v>118</v>
      </c>
      <c r="C58" s="644" t="s">
        <v>234</v>
      </c>
      <c r="D58" s="644"/>
      <c r="E58" s="645" t="s">
        <v>0</v>
      </c>
      <c r="F58" s="645" t="s">
        <v>74</v>
      </c>
      <c r="G58" s="619">
        <v>3.52</v>
      </c>
      <c r="H58" s="619">
        <v>3.66</v>
      </c>
      <c r="I58" s="619" t="str">
        <f>VLOOKUP(B58,'Общий список'!$B:$F,4,0)</f>
        <v>M_MASS</v>
      </c>
      <c r="J58" s="620">
        <f>VLOOKUP(B:B,'Общий список'!B:D,3,FALSE)</f>
        <v>9100</v>
      </c>
      <c r="K58" s="620">
        <f>VLOOKUP(C:C,'Общий список'!B:D,3,FALSE)</f>
        <v>27590</v>
      </c>
      <c r="L58" s="620"/>
      <c r="M58" s="646" t="e">
        <f>ROUND((J58+K58)*(1-#REF!),0)</f>
        <v>#REF!</v>
      </c>
      <c r="N58" s="691">
        <f>VLOOKUP(B58,'Общий список'!B:H,7,FALSE)+VLOOKUP(C58,'Общий список'!B:H,7,FALSE)</f>
        <v>43700</v>
      </c>
    </row>
    <row r="59" spans="2:15" ht="12" customHeight="1" outlineLevel="1">
      <c r="B59" s="644" t="s">
        <v>119</v>
      </c>
      <c r="C59" s="644" t="s">
        <v>235</v>
      </c>
      <c r="D59" s="644"/>
      <c r="E59" s="645" t="s">
        <v>0</v>
      </c>
      <c r="F59" s="645" t="s">
        <v>74</v>
      </c>
      <c r="G59" s="619">
        <v>5.28</v>
      </c>
      <c r="H59" s="619">
        <v>5.28</v>
      </c>
      <c r="I59" s="619" t="str">
        <f>VLOOKUP(B59,'Общий список'!$B:$F,4,0)</f>
        <v>M_MASS</v>
      </c>
      <c r="J59" s="620">
        <f>VLOOKUP(B:B,'Общий список'!B:D,3,FALSE)</f>
        <v>15300</v>
      </c>
      <c r="K59" s="620">
        <f>VLOOKUP(C:C,'Общий список'!B:D,3,FALSE)</f>
        <v>41890</v>
      </c>
      <c r="L59" s="620"/>
      <c r="M59" s="646" t="e">
        <f>ROUND((J59+K59)*(1-#REF!),0)</f>
        <v>#REF!</v>
      </c>
      <c r="N59" s="691">
        <f>VLOOKUP(B59,'Общий список'!B:H,7,FALSE)+VLOOKUP(C59,'Общий список'!B:H,7,FALSE)</f>
        <v>67900</v>
      </c>
    </row>
    <row r="60" spans="2:15" ht="12" customHeight="1" outlineLevel="1">
      <c r="B60" s="644" t="s">
        <v>120</v>
      </c>
      <c r="C60" s="644" t="s">
        <v>236</v>
      </c>
      <c r="D60" s="644"/>
      <c r="E60" s="645" t="s">
        <v>0</v>
      </c>
      <c r="F60" s="645" t="s">
        <v>74</v>
      </c>
      <c r="G60" s="619">
        <v>7.03</v>
      </c>
      <c r="H60" s="619">
        <v>7.33</v>
      </c>
      <c r="I60" s="619" t="str">
        <f>VLOOKUP(B60,'Общий список'!$B:$F,4,0)</f>
        <v>M_MASS</v>
      </c>
      <c r="J60" s="620">
        <f>VLOOKUP(B:B,'Общий список'!B:D,3,FALSE)</f>
        <v>19800</v>
      </c>
      <c r="K60" s="620">
        <f>VLOOKUP(C:C,'Общий список'!B:D,3,FALSE)</f>
        <v>52390</v>
      </c>
      <c r="L60" s="620"/>
      <c r="M60" s="646" t="e">
        <f>ROUND((J60+K60)*(1-#REF!),0)</f>
        <v>#REF!</v>
      </c>
      <c r="N60" s="691">
        <f>VLOOKUP(B60,'Общий список'!B:H,7,FALSE)+VLOOKUP(C60,'Общий список'!B:H,7,FALSE)</f>
        <v>85800</v>
      </c>
    </row>
    <row r="61" spans="2:15" ht="12" customHeight="1" outlineLevel="1">
      <c r="B61" s="616"/>
      <c r="C61" s="616"/>
      <c r="D61" s="616"/>
      <c r="E61" s="151"/>
      <c r="F61" s="151"/>
      <c r="G61" s="616"/>
      <c r="H61" s="616"/>
      <c r="I61" s="616"/>
      <c r="J61" s="617"/>
      <c r="K61" s="617"/>
      <c r="L61" s="617"/>
      <c r="M61" s="622"/>
      <c r="N61" s="693"/>
    </row>
    <row r="62" spans="2:15" ht="90" customHeight="1">
      <c r="B62" s="652" t="s">
        <v>726</v>
      </c>
      <c r="C62" s="653"/>
      <c r="D62" s="653"/>
      <c r="E62" s="653"/>
      <c r="F62" s="630"/>
      <c r="G62" s="629"/>
      <c r="H62" s="631" t="s">
        <v>623</v>
      </c>
      <c r="I62" s="631"/>
      <c r="J62" s="631"/>
      <c r="K62" s="631"/>
      <c r="L62" s="632"/>
      <c r="M62" s="647"/>
      <c r="N62" s="633"/>
    </row>
    <row r="63" spans="2:15" ht="12" customHeight="1" outlineLevel="1">
      <c r="B63" s="106" t="s">
        <v>115</v>
      </c>
      <c r="C63" s="616"/>
      <c r="D63" s="616"/>
      <c r="E63" s="151"/>
      <c r="F63" s="151"/>
      <c r="G63" s="616"/>
      <c r="H63" s="616"/>
      <c r="I63" s="616"/>
      <c r="J63" s="617"/>
      <c r="K63" s="617"/>
      <c r="L63" s="617"/>
      <c r="M63" s="622"/>
      <c r="N63" s="693"/>
    </row>
    <row r="64" spans="2:15" ht="12" customHeight="1" outlineLevel="1">
      <c r="B64" s="644" t="s">
        <v>545</v>
      </c>
      <c r="C64" s="644" t="s">
        <v>546</v>
      </c>
      <c r="D64" s="644"/>
      <c r="E64" s="645" t="s">
        <v>508</v>
      </c>
      <c r="F64" s="645" t="s">
        <v>104</v>
      </c>
      <c r="G64" s="619" t="s">
        <v>535</v>
      </c>
      <c r="H64" s="619" t="s">
        <v>536</v>
      </c>
      <c r="I64" s="619" t="str">
        <f>VLOOKUP(B64,'Общий список'!$B:$F,4,0)</f>
        <v>M_MASS</v>
      </c>
      <c r="J64" s="620">
        <f>VLOOKUP(B:B,'Общий список'!B:D,3,FALSE)</f>
        <v>9600</v>
      </c>
      <c r="K64" s="620">
        <f>VLOOKUP(C:C,'Общий список'!B:D,3,FALSE)</f>
        <v>22390</v>
      </c>
      <c r="L64" s="620"/>
      <c r="M64" s="646">
        <f>SUM(J64:K64)</f>
        <v>31990</v>
      </c>
      <c r="N64" s="691">
        <f>VLOOKUP(B64,'Общий список'!B:H,7,FALSE)+VLOOKUP(C64,'Общий список'!B:H,7,FALSE)</f>
        <v>39490</v>
      </c>
      <c r="O64" s="74" t="s">
        <v>145</v>
      </c>
    </row>
    <row r="65" spans="2:15" ht="12" customHeight="1" outlineLevel="1">
      <c r="B65" s="644" t="s">
        <v>547</v>
      </c>
      <c r="C65" s="644" t="s">
        <v>548</v>
      </c>
      <c r="D65" s="644"/>
      <c r="E65" s="645" t="s">
        <v>508</v>
      </c>
      <c r="F65" s="645" t="s">
        <v>104</v>
      </c>
      <c r="G65" s="619" t="s">
        <v>537</v>
      </c>
      <c r="H65" s="619" t="s">
        <v>538</v>
      </c>
      <c r="I65" s="619" t="str">
        <f>VLOOKUP(B65,'Общий список'!$B:$F,4,0)</f>
        <v>M_MASS</v>
      </c>
      <c r="J65" s="620">
        <f>VLOOKUP(B:B,'Общий список'!B:D,3,FALSE)</f>
        <v>10200</v>
      </c>
      <c r="K65" s="620">
        <f>VLOOKUP(C:C,'Общий список'!B:D,3,FALSE)</f>
        <v>23790</v>
      </c>
      <c r="L65" s="620"/>
      <c r="M65" s="646">
        <f t="shared" ref="M65:M68" si="0">SUM(J65:K65)</f>
        <v>33990</v>
      </c>
      <c r="N65" s="691">
        <f>VLOOKUP(B65,'Общий список'!B:H,7,FALSE)+VLOOKUP(C65,'Общий список'!B:H,7,FALSE)</f>
        <v>41990</v>
      </c>
      <c r="O65" s="74" t="s">
        <v>145</v>
      </c>
    </row>
    <row r="66" spans="2:15" ht="12" customHeight="1" outlineLevel="1">
      <c r="B66" s="644" t="s">
        <v>293</v>
      </c>
      <c r="C66" s="644" t="s">
        <v>294</v>
      </c>
      <c r="D66" s="644"/>
      <c r="E66" s="645" t="s">
        <v>508</v>
      </c>
      <c r="F66" s="645" t="s">
        <v>104</v>
      </c>
      <c r="G66" s="619" t="s">
        <v>330</v>
      </c>
      <c r="H66" s="619" t="s">
        <v>628</v>
      </c>
      <c r="I66" s="619" t="str">
        <f>VLOOKUP(B66,'Общий список'!$B:$F,4,0)</f>
        <v>M_MASS</v>
      </c>
      <c r="J66" s="620">
        <f>VLOOKUP(B:B,'Общий список'!B:D,3,FALSE)</f>
        <v>11500</v>
      </c>
      <c r="K66" s="620">
        <f>VLOOKUP(C:C,'Общий список'!B:D,3,FALSE)</f>
        <v>26990</v>
      </c>
      <c r="L66" s="620"/>
      <c r="M66" s="646">
        <f t="shared" si="0"/>
        <v>38490</v>
      </c>
      <c r="N66" s="691">
        <f>VLOOKUP(B66,'Общий список'!B:H,7,FALSE)+VLOOKUP(C66,'Общий список'!B:H,7,FALSE)</f>
        <v>47490</v>
      </c>
    </row>
    <row r="67" spans="2:15" ht="12" customHeight="1" outlineLevel="1">
      <c r="B67" s="644" t="s">
        <v>126</v>
      </c>
      <c r="C67" s="644" t="s">
        <v>128</v>
      </c>
      <c r="D67" s="644"/>
      <c r="E67" s="645" t="s">
        <v>73</v>
      </c>
      <c r="F67" s="645" t="s">
        <v>104</v>
      </c>
      <c r="G67" s="619" t="s">
        <v>176</v>
      </c>
      <c r="H67" s="619" t="s">
        <v>177</v>
      </c>
      <c r="I67" s="619" t="str">
        <f>VLOOKUP(B67,'Общий список'!$B:$F,4,0)</f>
        <v>M_MASS</v>
      </c>
      <c r="J67" s="620">
        <f>VLOOKUP(B:B,'Общий список'!B:D,3,FALSE)</f>
        <v>19200</v>
      </c>
      <c r="K67" s="620">
        <f>VLOOKUP(C:C,'Общий список'!B:D,3,FALSE)</f>
        <v>44790</v>
      </c>
      <c r="L67" s="620"/>
      <c r="M67" s="646">
        <f t="shared" si="0"/>
        <v>63990</v>
      </c>
      <c r="N67" s="691">
        <f>VLOOKUP(B67,'Общий список'!B:H,7,FALSE)+VLOOKUP(C67,'Общий список'!B:H,7,FALSE)</f>
        <v>78990</v>
      </c>
    </row>
    <row r="68" spans="2:15" ht="12" customHeight="1" outlineLevel="1">
      <c r="B68" s="644" t="s">
        <v>127</v>
      </c>
      <c r="C68" s="644" t="s">
        <v>129</v>
      </c>
      <c r="D68" s="644"/>
      <c r="E68" s="645" t="s">
        <v>73</v>
      </c>
      <c r="F68" s="645" t="s">
        <v>104</v>
      </c>
      <c r="G68" s="619" t="s">
        <v>178</v>
      </c>
      <c r="H68" s="619" t="s">
        <v>179</v>
      </c>
      <c r="I68" s="619" t="str">
        <f>VLOOKUP(B68,'Общий список'!$B:$F,4,0)</f>
        <v>M_MASS</v>
      </c>
      <c r="J68" s="620">
        <f>VLOOKUP(B:B,'Общий список'!B:D,3,FALSE)</f>
        <v>24600</v>
      </c>
      <c r="K68" s="620">
        <f>VLOOKUP(C:C,'Общий список'!B:D,3,FALSE)</f>
        <v>57390</v>
      </c>
      <c r="L68" s="620"/>
      <c r="M68" s="646">
        <f t="shared" si="0"/>
        <v>81990</v>
      </c>
      <c r="N68" s="691">
        <f>VLOOKUP(B68,'Общий список'!B:H,7,FALSE)+VLOOKUP(C68,'Общий список'!B:H,7,FALSE)</f>
        <v>100990</v>
      </c>
    </row>
    <row r="69" spans="2:15" ht="12" customHeight="1" outlineLevel="1">
      <c r="B69" s="106" t="s">
        <v>92</v>
      </c>
      <c r="C69" s="623"/>
      <c r="D69" s="623"/>
      <c r="E69" s="623"/>
      <c r="F69" s="623"/>
      <c r="G69" s="623"/>
      <c r="H69" s="623"/>
      <c r="I69" s="623"/>
      <c r="J69" s="624"/>
      <c r="K69" s="624"/>
      <c r="L69" s="624"/>
      <c r="M69" s="624"/>
      <c r="N69" s="696"/>
    </row>
    <row r="70" spans="2:15" ht="12" customHeight="1" outlineLevel="1">
      <c r="B70" s="644" t="s">
        <v>130</v>
      </c>
      <c r="C70" s="644" t="s">
        <v>131</v>
      </c>
      <c r="D70" s="644"/>
      <c r="E70" s="645" t="s">
        <v>0</v>
      </c>
      <c r="F70" s="645" t="s">
        <v>74</v>
      </c>
      <c r="G70" s="619">
        <v>2.34</v>
      </c>
      <c r="H70" s="619">
        <v>2.34</v>
      </c>
      <c r="I70" s="619" t="str">
        <f>VLOOKUP(B70,'Общий список'!$B:$F,4,0)</f>
        <v>M_MASS</v>
      </c>
      <c r="J70" s="620">
        <f>VLOOKUP(B:B,'Общий список'!B:D,3,FALSE)</f>
        <v>6600</v>
      </c>
      <c r="K70" s="620">
        <f>VLOOKUP(C:C,'Общий список'!B:D,3,FALSE)</f>
        <v>15390</v>
      </c>
      <c r="L70" s="620"/>
      <c r="M70" s="646">
        <f t="shared" ref="M70:M74" si="1">SUM(J70:K70)</f>
        <v>21990</v>
      </c>
      <c r="N70" s="691">
        <f>VLOOKUP(B70,'Общий список'!B:H,7,FALSE)+VLOOKUP(C70,'Общий список'!B:H,7,FALSE)</f>
        <v>25990</v>
      </c>
    </row>
    <row r="71" spans="2:15" ht="12" customHeight="1" outlineLevel="1">
      <c r="B71" s="644" t="s">
        <v>132</v>
      </c>
      <c r="C71" s="644" t="s">
        <v>133</v>
      </c>
      <c r="D71" s="644"/>
      <c r="E71" s="645" t="s">
        <v>0</v>
      </c>
      <c r="F71" s="645" t="s">
        <v>74</v>
      </c>
      <c r="G71" s="619">
        <v>2.64</v>
      </c>
      <c r="H71" s="619">
        <v>2.78</v>
      </c>
      <c r="I71" s="619" t="str">
        <f>VLOOKUP(B71,'Общий список'!$B:$F,4,0)</f>
        <v>M_MASS</v>
      </c>
      <c r="J71" s="620">
        <f>VLOOKUP(B:B,'Общий список'!B:D,3,FALSE)</f>
        <v>7200</v>
      </c>
      <c r="K71" s="620">
        <f>VLOOKUP(C:C,'Общий список'!B:D,3,FALSE)</f>
        <v>16790</v>
      </c>
      <c r="L71" s="620"/>
      <c r="M71" s="646">
        <f t="shared" si="1"/>
        <v>23990</v>
      </c>
      <c r="N71" s="691">
        <f>VLOOKUP(B71,'Общий список'!B:H,7,FALSE)+VLOOKUP(C71,'Общий список'!B:H,7,FALSE)</f>
        <v>28490</v>
      </c>
    </row>
    <row r="72" spans="2:15" ht="12" customHeight="1" outlineLevel="1">
      <c r="B72" s="644" t="s">
        <v>134</v>
      </c>
      <c r="C72" s="644" t="s">
        <v>135</v>
      </c>
      <c r="D72" s="644"/>
      <c r="E72" s="645" t="s">
        <v>0</v>
      </c>
      <c r="F72" s="645" t="s">
        <v>74</v>
      </c>
      <c r="G72" s="619">
        <v>3.52</v>
      </c>
      <c r="H72" s="619">
        <v>3.66</v>
      </c>
      <c r="I72" s="619" t="str">
        <f>VLOOKUP(B72,'Общий список'!$B:$F,4,0)</f>
        <v>M_MASS</v>
      </c>
      <c r="J72" s="620">
        <f>VLOOKUP(B:B,'Общий список'!B:D,3,FALSE)</f>
        <v>9100</v>
      </c>
      <c r="K72" s="620">
        <f>VLOOKUP(C:C,'Общий список'!B:D,3,FALSE)</f>
        <v>21390</v>
      </c>
      <c r="L72" s="620"/>
      <c r="M72" s="646">
        <f t="shared" si="1"/>
        <v>30490</v>
      </c>
      <c r="N72" s="691">
        <f>VLOOKUP(B72,'Общий список'!B:H,7,FALSE)+VLOOKUP(C72,'Общий список'!B:H,7,FALSE)</f>
        <v>36490</v>
      </c>
    </row>
    <row r="73" spans="2:15" ht="12" customHeight="1" outlineLevel="1">
      <c r="B73" s="644" t="s">
        <v>136</v>
      </c>
      <c r="C73" s="644" t="s">
        <v>137</v>
      </c>
      <c r="D73" s="644"/>
      <c r="E73" s="645" t="s">
        <v>0</v>
      </c>
      <c r="F73" s="645" t="s">
        <v>74</v>
      </c>
      <c r="G73" s="619">
        <v>5.28</v>
      </c>
      <c r="H73" s="619">
        <v>5.28</v>
      </c>
      <c r="I73" s="619" t="str">
        <f>VLOOKUP(B73,'Общий список'!$B:$F,4,0)</f>
        <v>M_MASS</v>
      </c>
      <c r="J73" s="620">
        <f>VLOOKUP(B:B,'Общий список'!B:D,3,FALSE)</f>
        <v>15300</v>
      </c>
      <c r="K73" s="620">
        <f>VLOOKUP(C:C,'Общий список'!B:D,3,FALSE)</f>
        <v>35690</v>
      </c>
      <c r="L73" s="620"/>
      <c r="M73" s="646">
        <f t="shared" si="1"/>
        <v>50990</v>
      </c>
      <c r="N73" s="691">
        <f>VLOOKUP(B73,'Общий список'!B:H,7,FALSE)+VLOOKUP(C73,'Общий список'!B:H,7,FALSE)</f>
        <v>60490</v>
      </c>
    </row>
    <row r="74" spans="2:15" ht="12" customHeight="1" outlineLevel="1">
      <c r="B74" s="644" t="s">
        <v>138</v>
      </c>
      <c r="C74" s="644" t="s">
        <v>139</v>
      </c>
      <c r="D74" s="644"/>
      <c r="E74" s="645" t="s">
        <v>0</v>
      </c>
      <c r="F74" s="645" t="s">
        <v>74</v>
      </c>
      <c r="G74" s="619">
        <v>7.03</v>
      </c>
      <c r="H74" s="619">
        <v>7.33</v>
      </c>
      <c r="I74" s="619" t="str">
        <f>VLOOKUP(B74,'Общий список'!$B:$F,4,0)</f>
        <v>M_MASS</v>
      </c>
      <c r="J74" s="620">
        <f>VLOOKUP(B:B,'Общий список'!B:D,3,FALSE)</f>
        <v>19800</v>
      </c>
      <c r="K74" s="620">
        <f>VLOOKUP(C:C,'Общий список'!B:D,3,FALSE)</f>
        <v>46190</v>
      </c>
      <c r="L74" s="620"/>
      <c r="M74" s="646">
        <f t="shared" si="1"/>
        <v>65990</v>
      </c>
      <c r="N74" s="691">
        <f>VLOOKUP(B74,'Общий список'!B:H,7,FALSE)+VLOOKUP(C74,'Общий список'!B:H,7,FALSE)</f>
        <v>78490</v>
      </c>
    </row>
    <row r="75" spans="2:15" ht="12" customHeight="1">
      <c r="B75" s="616"/>
      <c r="C75" s="616"/>
      <c r="D75" s="616"/>
      <c r="E75" s="151"/>
      <c r="F75" s="151"/>
      <c r="G75" s="616"/>
      <c r="H75" s="616"/>
      <c r="I75" s="616"/>
      <c r="J75" s="617"/>
      <c r="K75" s="617"/>
      <c r="L75" s="617"/>
      <c r="M75" s="622"/>
      <c r="N75" s="693"/>
    </row>
    <row r="76" spans="2:15" ht="90" customHeight="1">
      <c r="B76" s="652" t="s">
        <v>727</v>
      </c>
      <c r="C76" s="653"/>
      <c r="D76" s="653"/>
      <c r="E76" s="653"/>
      <c r="F76" s="630"/>
      <c r="G76" s="629"/>
      <c r="H76" s="631" t="s">
        <v>625</v>
      </c>
      <c r="I76" s="631"/>
      <c r="J76" s="631"/>
      <c r="K76" s="631"/>
      <c r="L76" s="632"/>
      <c r="M76" s="647"/>
      <c r="N76" s="633"/>
    </row>
    <row r="77" spans="2:15" ht="12" customHeight="1" outlineLevel="1">
      <c r="B77" s="106" t="s">
        <v>115</v>
      </c>
      <c r="C77" s="616"/>
      <c r="D77" s="616"/>
      <c r="E77" s="151"/>
      <c r="F77" s="151"/>
      <c r="G77" s="616"/>
      <c r="H77" s="616"/>
      <c r="I77" s="616"/>
      <c r="J77" s="617"/>
      <c r="K77" s="617"/>
      <c r="L77" s="617"/>
      <c r="M77" s="622"/>
      <c r="N77" s="693"/>
    </row>
    <row r="78" spans="2:15" outlineLevel="1">
      <c r="B78" s="644" t="s">
        <v>318</v>
      </c>
      <c r="C78" s="644" t="s">
        <v>319</v>
      </c>
      <c r="D78" s="644"/>
      <c r="E78" s="645" t="s">
        <v>508</v>
      </c>
      <c r="F78" s="645" t="s">
        <v>104</v>
      </c>
      <c r="G78" s="619" t="s">
        <v>328</v>
      </c>
      <c r="H78" s="619" t="s">
        <v>329</v>
      </c>
      <c r="I78" s="619" t="str">
        <f>VLOOKUP(B78,'Общий список'!$B:$F,4,0)</f>
        <v>M_MASS</v>
      </c>
      <c r="J78" s="620">
        <f>VLOOKUP(B:B,'Общий список'!B:D,3,FALSE)</f>
        <v>9600</v>
      </c>
      <c r="K78" s="620">
        <f>VLOOKUP(C:C,'Общий список'!B:D,3,FALSE)</f>
        <v>22390</v>
      </c>
      <c r="L78" s="620"/>
      <c r="M78" s="646">
        <f>SUM(J78:K78)</f>
        <v>31990</v>
      </c>
      <c r="N78" s="691">
        <f>VLOOKUP(B78,'Общий список'!B:H,7,FALSE)+VLOOKUP(C78,'Общий список'!B:H,7,FALSE)</f>
        <v>39490</v>
      </c>
    </row>
    <row r="79" spans="2:15" outlineLevel="1">
      <c r="B79" s="644" t="s">
        <v>320</v>
      </c>
      <c r="C79" s="644" t="s">
        <v>321</v>
      </c>
      <c r="D79" s="644"/>
      <c r="E79" s="645" t="s">
        <v>508</v>
      </c>
      <c r="F79" s="645" t="s">
        <v>104</v>
      </c>
      <c r="G79" s="619" t="s">
        <v>175</v>
      </c>
      <c r="H79" s="619" t="s">
        <v>629</v>
      </c>
      <c r="I79" s="619" t="str">
        <f>VLOOKUP(B79,'Общий список'!$B:$F,4,0)</f>
        <v>M_MASS</v>
      </c>
      <c r="J79" s="620">
        <f>VLOOKUP(B:B,'Общий список'!B:D,3,FALSE)</f>
        <v>10200</v>
      </c>
      <c r="K79" s="620">
        <f>VLOOKUP(C:C,'Общий список'!B:D,3,FALSE)</f>
        <v>23790</v>
      </c>
      <c r="L79" s="620"/>
      <c r="M79" s="646">
        <f t="shared" ref="M79:M88" si="2">SUM(J79:K79)</f>
        <v>33990</v>
      </c>
      <c r="N79" s="691">
        <f>VLOOKUP(B79,'Общий список'!B:H,7,FALSE)+VLOOKUP(C79,'Общий список'!B:H,7,FALSE)</f>
        <v>41990</v>
      </c>
    </row>
    <row r="80" spans="2:15" outlineLevel="1">
      <c r="B80" s="644" t="s">
        <v>322</v>
      </c>
      <c r="C80" s="644" t="s">
        <v>323</v>
      </c>
      <c r="D80" s="644"/>
      <c r="E80" s="645" t="s">
        <v>508</v>
      </c>
      <c r="F80" s="645" t="s">
        <v>104</v>
      </c>
      <c r="G80" s="619" t="s">
        <v>330</v>
      </c>
      <c r="H80" s="619" t="s">
        <v>628</v>
      </c>
      <c r="I80" s="619" t="str">
        <f>VLOOKUP(B80,'Общий список'!$B:$F,4,0)</f>
        <v>M_MASS</v>
      </c>
      <c r="J80" s="620">
        <f>VLOOKUP(B:B,'Общий список'!B:D,3,FALSE)</f>
        <v>11500</v>
      </c>
      <c r="K80" s="620">
        <f>VLOOKUP(C:C,'Общий список'!B:D,3,FALSE)</f>
        <v>26990</v>
      </c>
      <c r="L80" s="620"/>
      <c r="M80" s="646">
        <f t="shared" si="2"/>
        <v>38490</v>
      </c>
      <c r="N80" s="691">
        <f>VLOOKUP(B80,'Общий список'!B:H,7,FALSE)+VLOOKUP(C80,'Общий список'!B:H,7,FALSE)</f>
        <v>47490</v>
      </c>
    </row>
    <row r="81" spans="2:15" outlineLevel="1">
      <c r="B81" s="644" t="s">
        <v>324</v>
      </c>
      <c r="C81" s="644" t="s">
        <v>325</v>
      </c>
      <c r="D81" s="644"/>
      <c r="E81" s="645" t="s">
        <v>73</v>
      </c>
      <c r="F81" s="645" t="s">
        <v>104</v>
      </c>
      <c r="G81" s="619" t="s">
        <v>176</v>
      </c>
      <c r="H81" s="619" t="s">
        <v>177</v>
      </c>
      <c r="I81" s="619" t="str">
        <f>VLOOKUP(B81,'Общий список'!$B:$F,4,0)</f>
        <v>M_MASS</v>
      </c>
      <c r="J81" s="620">
        <f>VLOOKUP(B:B,'Общий список'!B:D,3,FALSE)</f>
        <v>19200</v>
      </c>
      <c r="K81" s="620">
        <f>VLOOKUP(C:C,'Общий список'!B:D,3,FALSE)</f>
        <v>44790</v>
      </c>
      <c r="L81" s="620"/>
      <c r="M81" s="646">
        <f t="shared" si="2"/>
        <v>63990</v>
      </c>
      <c r="N81" s="691">
        <f>VLOOKUP(B81,'Общий список'!B:H,7,FALSE)+VLOOKUP(C81,'Общий список'!B:H,7,FALSE)</f>
        <v>78990</v>
      </c>
    </row>
    <row r="82" spans="2:15" outlineLevel="1">
      <c r="B82" s="644" t="s">
        <v>326</v>
      </c>
      <c r="C82" s="644" t="s">
        <v>327</v>
      </c>
      <c r="D82" s="644"/>
      <c r="E82" s="645" t="s">
        <v>73</v>
      </c>
      <c r="F82" s="645" t="s">
        <v>104</v>
      </c>
      <c r="G82" s="619" t="s">
        <v>178</v>
      </c>
      <c r="H82" s="619" t="s">
        <v>179</v>
      </c>
      <c r="I82" s="619" t="str">
        <f>VLOOKUP(B82,'Общий список'!$B:$F,4,0)</f>
        <v>M_MASS</v>
      </c>
      <c r="J82" s="620">
        <f>VLOOKUP(B:B,'Общий список'!B:D,3,FALSE)</f>
        <v>24600</v>
      </c>
      <c r="K82" s="620">
        <f>VLOOKUP(C:C,'Общий список'!B:D,3,FALSE)</f>
        <v>57390</v>
      </c>
      <c r="L82" s="620"/>
      <c r="M82" s="646">
        <f t="shared" si="2"/>
        <v>81990</v>
      </c>
      <c r="N82" s="691">
        <f>VLOOKUP(B82,'Общий список'!B:H,7,FALSE)+VLOOKUP(C82,'Общий список'!B:H,7,FALSE)</f>
        <v>100990</v>
      </c>
    </row>
    <row r="83" spans="2:15" ht="12" customHeight="1" outlineLevel="1">
      <c r="B83" s="106" t="s">
        <v>92</v>
      </c>
      <c r="C83" s="623"/>
      <c r="D83" s="623"/>
      <c r="E83" s="623"/>
      <c r="F83" s="623"/>
      <c r="G83" s="623"/>
      <c r="H83" s="623"/>
      <c r="I83" s="623"/>
      <c r="J83" s="624"/>
      <c r="K83" s="624"/>
      <c r="L83" s="624"/>
      <c r="M83" s="624"/>
      <c r="N83" s="696"/>
    </row>
    <row r="84" spans="2:15" outlineLevel="1">
      <c r="B84" s="644" t="s">
        <v>331</v>
      </c>
      <c r="C84" s="644" t="s">
        <v>332</v>
      </c>
      <c r="D84" s="644"/>
      <c r="E84" s="645" t="s">
        <v>0</v>
      </c>
      <c r="F84" s="645" t="s">
        <v>74</v>
      </c>
      <c r="G84" s="619">
        <v>2.34</v>
      </c>
      <c r="H84" s="619">
        <v>2.34</v>
      </c>
      <c r="I84" s="619" t="str">
        <f>VLOOKUP(B84,'Общий список'!$B:$F,4,0)</f>
        <v>M_MASS</v>
      </c>
      <c r="J84" s="620">
        <f>VLOOKUP(B:B,'Общий список'!B:D,3,FALSE)</f>
        <v>6600</v>
      </c>
      <c r="K84" s="620">
        <f>VLOOKUP(C:C,'Общий список'!B:D,3,FALSE)</f>
        <v>15390</v>
      </c>
      <c r="L84" s="620"/>
      <c r="M84" s="646">
        <f t="shared" si="2"/>
        <v>21990</v>
      </c>
      <c r="N84" s="691">
        <f>VLOOKUP(B84,'Общий список'!B:H,7,FALSE)+VLOOKUP(C84,'Общий список'!B:H,7,FALSE)</f>
        <v>25990</v>
      </c>
    </row>
    <row r="85" spans="2:15" outlineLevel="1">
      <c r="B85" s="644" t="s">
        <v>333</v>
      </c>
      <c r="C85" s="644" t="s">
        <v>334</v>
      </c>
      <c r="D85" s="644"/>
      <c r="E85" s="645" t="s">
        <v>0</v>
      </c>
      <c r="F85" s="645" t="s">
        <v>74</v>
      </c>
      <c r="G85" s="619">
        <v>2.64</v>
      </c>
      <c r="H85" s="619">
        <v>2.78</v>
      </c>
      <c r="I85" s="619" t="str">
        <f>VLOOKUP(B85,'Общий список'!$B:$F,4,0)</f>
        <v>M_MASS</v>
      </c>
      <c r="J85" s="620">
        <f>VLOOKUP(B:B,'Общий список'!B:D,3,FALSE)</f>
        <v>7200</v>
      </c>
      <c r="K85" s="620">
        <f>VLOOKUP(C:C,'Общий список'!B:D,3,FALSE)</f>
        <v>16790</v>
      </c>
      <c r="L85" s="620"/>
      <c r="M85" s="646">
        <f t="shared" si="2"/>
        <v>23990</v>
      </c>
      <c r="N85" s="691">
        <f>VLOOKUP(B85,'Общий список'!B:H,7,FALSE)+VLOOKUP(C85,'Общий список'!B:H,7,FALSE)</f>
        <v>28490</v>
      </c>
    </row>
    <row r="86" spans="2:15" outlineLevel="1">
      <c r="B86" s="644" t="s">
        <v>335</v>
      </c>
      <c r="C86" s="644" t="s">
        <v>336</v>
      </c>
      <c r="D86" s="644"/>
      <c r="E86" s="645" t="s">
        <v>0</v>
      </c>
      <c r="F86" s="645" t="s">
        <v>74</v>
      </c>
      <c r="G86" s="619">
        <v>3.52</v>
      </c>
      <c r="H86" s="619">
        <v>3.66</v>
      </c>
      <c r="I86" s="619" t="str">
        <f>VLOOKUP(B86,'Общий список'!$B:$F,4,0)</f>
        <v>M_MASS</v>
      </c>
      <c r="J86" s="620">
        <f>VLOOKUP(B:B,'Общий список'!B:D,3,FALSE)</f>
        <v>9100</v>
      </c>
      <c r="K86" s="620">
        <f>VLOOKUP(C:C,'Общий список'!B:D,3,FALSE)</f>
        <v>21390</v>
      </c>
      <c r="L86" s="620"/>
      <c r="M86" s="646">
        <f t="shared" si="2"/>
        <v>30490</v>
      </c>
      <c r="N86" s="691">
        <f>VLOOKUP(B86,'Общий список'!B:H,7,FALSE)+VLOOKUP(C86,'Общий список'!B:H,7,FALSE)</f>
        <v>36490</v>
      </c>
    </row>
    <row r="87" spans="2:15" outlineLevel="1">
      <c r="B87" s="644" t="s">
        <v>337</v>
      </c>
      <c r="C87" s="644" t="s">
        <v>338</v>
      </c>
      <c r="D87" s="644"/>
      <c r="E87" s="645" t="s">
        <v>0</v>
      </c>
      <c r="F87" s="645" t="s">
        <v>74</v>
      </c>
      <c r="G87" s="619">
        <v>5.28</v>
      </c>
      <c r="H87" s="619">
        <v>5.28</v>
      </c>
      <c r="I87" s="619" t="str">
        <f>VLOOKUP(B87,'Общий список'!$B:$F,4,0)</f>
        <v>M_MASS</v>
      </c>
      <c r="J87" s="620">
        <f>VLOOKUP(B:B,'Общий список'!B:D,3,FALSE)</f>
        <v>15300</v>
      </c>
      <c r="K87" s="620">
        <f>VLOOKUP(C:C,'Общий список'!B:D,3,FALSE)</f>
        <v>35690</v>
      </c>
      <c r="L87" s="620"/>
      <c r="M87" s="646">
        <f t="shared" si="2"/>
        <v>50990</v>
      </c>
      <c r="N87" s="691">
        <f>VLOOKUP(B87,'Общий список'!B:H,7,FALSE)+VLOOKUP(C87,'Общий список'!B:H,7,FALSE)</f>
        <v>60490</v>
      </c>
    </row>
    <row r="88" spans="2:15" outlineLevel="1">
      <c r="B88" s="644" t="s">
        <v>339</v>
      </c>
      <c r="C88" s="644" t="s">
        <v>340</v>
      </c>
      <c r="D88" s="644"/>
      <c r="E88" s="645" t="s">
        <v>0</v>
      </c>
      <c r="F88" s="645" t="s">
        <v>74</v>
      </c>
      <c r="G88" s="619">
        <v>7.03</v>
      </c>
      <c r="H88" s="619">
        <v>7.33</v>
      </c>
      <c r="I88" s="619" t="str">
        <f>VLOOKUP(B88,'Общий список'!$B:$F,4,0)</f>
        <v>M_MASS</v>
      </c>
      <c r="J88" s="620">
        <f>VLOOKUP(B:B,'Общий список'!B:D,3,FALSE)</f>
        <v>19800</v>
      </c>
      <c r="K88" s="620">
        <f>VLOOKUP(C:C,'Общий список'!B:D,3,FALSE)</f>
        <v>46190</v>
      </c>
      <c r="L88" s="620"/>
      <c r="M88" s="646">
        <f t="shared" si="2"/>
        <v>65990</v>
      </c>
      <c r="N88" s="691">
        <f>VLOOKUP(B88,'Общий список'!B:H,7,FALSE)+VLOOKUP(C88,'Общий список'!B:H,7,FALSE)</f>
        <v>78490</v>
      </c>
    </row>
    <row r="89" spans="2:15" ht="12" customHeight="1">
      <c r="B89" s="616"/>
      <c r="C89" s="616"/>
      <c r="D89" s="616"/>
      <c r="E89" s="151"/>
      <c r="F89" s="151"/>
      <c r="G89" s="616"/>
      <c r="H89" s="616"/>
      <c r="I89" s="616"/>
      <c r="J89" s="617"/>
      <c r="K89" s="617"/>
      <c r="L89" s="617"/>
      <c r="M89" s="622"/>
      <c r="N89" s="693"/>
    </row>
    <row r="90" spans="2:15" ht="90" customHeight="1">
      <c r="B90" s="627" t="s">
        <v>626</v>
      </c>
      <c r="C90" s="629"/>
      <c r="D90" s="629"/>
      <c r="E90" s="630"/>
      <c r="F90" s="630"/>
      <c r="G90" s="629"/>
      <c r="H90" s="631" t="s">
        <v>627</v>
      </c>
      <c r="I90" s="631"/>
      <c r="J90" s="631"/>
      <c r="K90" s="631"/>
      <c r="L90" s="632"/>
      <c r="M90" s="647"/>
      <c r="N90" s="633"/>
    </row>
    <row r="91" spans="2:15" outlineLevel="1">
      <c r="M91" s="624"/>
    </row>
    <row r="92" spans="2:15" ht="14.4" outlineLevel="1">
      <c r="B92" s="644" t="s">
        <v>241</v>
      </c>
      <c r="C92" s="644" t="s">
        <v>91</v>
      </c>
      <c r="D92" s="644"/>
      <c r="E92" s="645" t="s">
        <v>0</v>
      </c>
      <c r="F92" s="645" t="s">
        <v>621</v>
      </c>
      <c r="G92" s="619">
        <v>2.64</v>
      </c>
      <c r="H92" s="619" t="s">
        <v>91</v>
      </c>
      <c r="I92" s="619" t="str">
        <f>VLOOKUP(B92,'Общий список'!$B:$F,4,0)</f>
        <v>M_MASS</v>
      </c>
      <c r="J92" s="625">
        <f>VLOOKUP(B:B,'Общий список'!B:D,3,FALSE)</f>
        <v>0</v>
      </c>
      <c r="K92" s="625"/>
      <c r="L92" s="625"/>
      <c r="M92" s="655" t="e">
        <f>ROUND((J92+K92)*(1-#REF!),0)</f>
        <v>#REF!</v>
      </c>
      <c r="N92" s="691">
        <f>VLOOKUP(B92,'Общий список'!B:H,7,FALSE)</f>
        <v>0</v>
      </c>
      <c r="O92" s="231"/>
    </row>
    <row r="93" spans="2:15" ht="14.4" outlineLevel="1">
      <c r="B93" s="644" t="s">
        <v>180</v>
      </c>
      <c r="C93" s="644" t="s">
        <v>91</v>
      </c>
      <c r="D93" s="644"/>
      <c r="E93" s="645" t="s">
        <v>0</v>
      </c>
      <c r="F93" s="645" t="s">
        <v>74</v>
      </c>
      <c r="G93" s="619">
        <v>3.52</v>
      </c>
      <c r="H93" s="619">
        <v>2.93</v>
      </c>
      <c r="I93" s="619" t="str">
        <f>VLOOKUP(B93,'Общий список'!$B:$F,4,0)</f>
        <v>M_MASS</v>
      </c>
      <c r="J93" s="625">
        <f>VLOOKUP(B:B,'Общий список'!B:D,3,FALSE)</f>
        <v>0</v>
      </c>
      <c r="K93" s="625"/>
      <c r="L93" s="625"/>
      <c r="M93" s="655" t="e">
        <f>ROUND((J93+K93)*(1-#REF!),0)</f>
        <v>#REF!</v>
      </c>
      <c r="N93" s="691">
        <f>VLOOKUP(B93,'Общий список'!B:H,7,FALSE)</f>
        <v>0</v>
      </c>
      <c r="O93" s="231"/>
    </row>
    <row r="94" spans="2:15" ht="14.4" outlineLevel="1">
      <c r="B94" s="644" t="s">
        <v>617</v>
      </c>
      <c r="C94" s="644" t="s">
        <v>91</v>
      </c>
      <c r="D94" s="644"/>
      <c r="E94" s="645" t="s">
        <v>0</v>
      </c>
      <c r="F94" s="645" t="s">
        <v>621</v>
      </c>
      <c r="G94" s="619">
        <v>3.52</v>
      </c>
      <c r="H94" s="619" t="s">
        <v>91</v>
      </c>
      <c r="I94" s="619" t="str">
        <f>VLOOKUP(B94,'Общий список'!$B:$F,4,0)</f>
        <v>M_MASS</v>
      </c>
      <c r="J94" s="625">
        <f>VLOOKUP(B:B,'Общий список'!B:D,3,FALSE)</f>
        <v>0</v>
      </c>
      <c r="K94" s="625"/>
      <c r="L94" s="625"/>
      <c r="M94" s="655" t="e">
        <f>ROUND((J94+K94)*(1-#REF!),0)</f>
        <v>#REF!</v>
      </c>
      <c r="N94" s="691" t="e">
        <f>VLOOKUP(B94,'Общий список'!B:H,7,FALSE)</f>
        <v>#N/A</v>
      </c>
      <c r="O94" s="231"/>
    </row>
    <row r="95" spans="2:15" ht="14.4" outlineLevel="1">
      <c r="B95" s="644" t="s">
        <v>618</v>
      </c>
      <c r="C95" s="644" t="s">
        <v>91</v>
      </c>
      <c r="D95" s="644"/>
      <c r="E95" s="645" t="s">
        <v>0</v>
      </c>
      <c r="F95" s="645" t="s">
        <v>621</v>
      </c>
      <c r="G95" s="619">
        <v>2.0499999999999998</v>
      </c>
      <c r="H95" s="619" t="s">
        <v>91</v>
      </c>
      <c r="I95" s="619" t="str">
        <f>VLOOKUP(B95,'Общий список'!$B:$F,4,0)</f>
        <v>M_MASS</v>
      </c>
      <c r="J95" s="625">
        <f>VLOOKUP(B:B,'Общий список'!B:D,3,FALSE)</f>
        <v>0</v>
      </c>
      <c r="K95" s="625"/>
      <c r="L95" s="625"/>
      <c r="M95" s="655" t="e">
        <f>ROUND((J95+K95)*(1-#REF!),0)</f>
        <v>#REF!</v>
      </c>
      <c r="N95" s="691" t="e">
        <f>VLOOKUP(B95,'Общий список'!B:H,7,FALSE)</f>
        <v>#N/A</v>
      </c>
      <c r="O95" s="231"/>
    </row>
    <row r="96" spans="2:15" ht="14.4" outlineLevel="1">
      <c r="B96" s="644" t="s">
        <v>619</v>
      </c>
      <c r="C96" s="644" t="s">
        <v>91</v>
      </c>
      <c r="D96" s="644"/>
      <c r="E96" s="645" t="s">
        <v>0</v>
      </c>
      <c r="F96" s="645" t="s">
        <v>74</v>
      </c>
      <c r="G96" s="619">
        <v>2.64</v>
      </c>
      <c r="H96" s="619" t="s">
        <v>91</v>
      </c>
      <c r="I96" s="619" t="str">
        <f>VLOOKUP(B96,'Общий список'!$B:$F,4,0)</f>
        <v>M_MASS</v>
      </c>
      <c r="J96" s="625">
        <f>VLOOKUP(B:B,'Общий список'!B:D,3,FALSE)</f>
        <v>0</v>
      </c>
      <c r="K96" s="625"/>
      <c r="L96" s="625"/>
      <c r="M96" s="655" t="e">
        <f>ROUND((J96+K96)*(1-#REF!),0)</f>
        <v>#REF!</v>
      </c>
      <c r="N96" s="691" t="e">
        <f>VLOOKUP(B96,'Общий список'!B:H,7,FALSE)</f>
        <v>#N/A</v>
      </c>
      <c r="O96" s="231"/>
    </row>
    <row r="97" spans="2:15" ht="14.4" outlineLevel="1">
      <c r="B97" s="644" t="s">
        <v>620</v>
      </c>
      <c r="C97" s="644" t="s">
        <v>91</v>
      </c>
      <c r="D97" s="644"/>
      <c r="E97" s="645" t="s">
        <v>508</v>
      </c>
      <c r="F97" s="645" t="s">
        <v>621</v>
      </c>
      <c r="G97" s="619">
        <v>3.52</v>
      </c>
      <c r="H97" s="619" t="s">
        <v>91</v>
      </c>
      <c r="I97" s="619" t="str">
        <f>VLOOKUP(B97,'Общий список'!$B:$F,4,0)</f>
        <v>M_MASS</v>
      </c>
      <c r="J97" s="625">
        <f>VLOOKUP(B:B,'Общий список'!B:D,3,FALSE)</f>
        <v>0</v>
      </c>
      <c r="K97" s="625"/>
      <c r="L97" s="625"/>
      <c r="M97" s="655" t="e">
        <f>ROUND((J97+K97)*(1-#REF!),0)</f>
        <v>#REF!</v>
      </c>
      <c r="N97" s="691" t="e">
        <f>VLOOKUP(B97,'Общий список'!B:H,7,FALSE)</f>
        <v>#N/A</v>
      </c>
      <c r="O97" s="231"/>
    </row>
    <row r="98" spans="2:15" outlineLevel="1"/>
    <row r="99" spans="2:15" ht="22.5" customHeight="1">
      <c r="B99" s="627" t="s">
        <v>183</v>
      </c>
      <c r="C99" s="630"/>
      <c r="D99" s="630"/>
      <c r="E99" s="630"/>
      <c r="F99" s="630"/>
      <c r="G99" s="630"/>
      <c r="H99" s="630"/>
      <c r="I99" s="630"/>
      <c r="J99" s="647"/>
      <c r="K99" s="647"/>
      <c r="L99" s="647"/>
      <c r="M99" s="656"/>
      <c r="N99" s="657"/>
    </row>
    <row r="100" spans="2:15" ht="27" customHeight="1">
      <c r="B100" s="658"/>
      <c r="C100" s="658"/>
      <c r="D100" s="659"/>
      <c r="E100" s="660" t="s">
        <v>184</v>
      </c>
      <c r="F100" s="661"/>
      <c r="G100" s="662"/>
      <c r="H100" s="663" t="s">
        <v>94</v>
      </c>
      <c r="I100" s="664"/>
      <c r="J100" s="665"/>
      <c r="K100" s="664" t="s">
        <v>89</v>
      </c>
      <c r="L100" s="664"/>
      <c r="M100" s="665"/>
      <c r="N100" s="697" t="s">
        <v>185</v>
      </c>
    </row>
    <row r="101" spans="2:15" ht="24.75" customHeight="1">
      <c r="B101" s="658"/>
      <c r="C101" s="658"/>
      <c r="D101" s="659"/>
      <c r="E101" s="666" t="s">
        <v>646</v>
      </c>
      <c r="F101" s="667"/>
      <c r="G101" s="668"/>
      <c r="H101" s="669">
        <v>5990</v>
      </c>
      <c r="I101" s="670"/>
      <c r="J101" s="671"/>
      <c r="K101" s="672">
        <v>4790</v>
      </c>
      <c r="L101" s="672"/>
      <c r="M101" s="673"/>
      <c r="N101" s="697" t="s">
        <v>91</v>
      </c>
    </row>
    <row r="102" spans="2:15" ht="30" customHeight="1">
      <c r="B102" s="658"/>
      <c r="C102" s="658"/>
      <c r="D102" s="659"/>
      <c r="E102" s="666" t="s">
        <v>647</v>
      </c>
      <c r="F102" s="667"/>
      <c r="G102" s="668"/>
      <c r="H102" s="674">
        <v>2990</v>
      </c>
      <c r="I102" s="675"/>
      <c r="J102" s="676"/>
      <c r="K102" s="672">
        <v>2290</v>
      </c>
      <c r="L102" s="672"/>
      <c r="M102" s="673"/>
      <c r="N102" s="697" t="s">
        <v>91</v>
      </c>
    </row>
    <row r="103" spans="2:15" ht="15">
      <c r="B103" s="658"/>
      <c r="C103" s="658"/>
      <c r="D103" s="677"/>
      <c r="E103" s="678" t="s">
        <v>186</v>
      </c>
      <c r="F103" s="678"/>
      <c r="G103" s="678"/>
      <c r="H103" s="679" t="s">
        <v>187</v>
      </c>
      <c r="I103" s="680"/>
      <c r="J103" s="680"/>
      <c r="K103" s="681" t="s">
        <v>188</v>
      </c>
      <c r="L103" s="681"/>
      <c r="M103" s="682"/>
      <c r="N103" s="697" t="s">
        <v>189</v>
      </c>
    </row>
    <row r="105" spans="2:15" ht="21">
      <c r="B105" s="627" t="s">
        <v>606</v>
      </c>
      <c r="C105" s="630"/>
      <c r="D105" s="630"/>
      <c r="E105" s="630"/>
      <c r="F105" s="630"/>
      <c r="G105" s="630"/>
      <c r="H105" s="630"/>
      <c r="I105" s="630"/>
      <c r="J105" s="647"/>
      <c r="K105" s="647"/>
      <c r="L105" s="647"/>
      <c r="M105" s="657"/>
      <c r="N105" s="698"/>
    </row>
    <row r="106" spans="2:15" ht="20.100000000000001" customHeight="1">
      <c r="B106" s="658"/>
      <c r="C106" s="658"/>
      <c r="D106" s="634" t="s">
        <v>608</v>
      </c>
      <c r="E106" s="660" t="s">
        <v>607</v>
      </c>
      <c r="F106" s="661"/>
      <c r="G106" s="662"/>
      <c r="H106" s="663" t="s">
        <v>94</v>
      </c>
      <c r="I106" s="664"/>
      <c r="J106" s="665" t="s">
        <v>89</v>
      </c>
      <c r="K106" s="664" t="s">
        <v>89</v>
      </c>
      <c r="L106" s="664"/>
      <c r="M106" s="665"/>
      <c r="N106" s="698"/>
    </row>
    <row r="107" spans="2:15" ht="24.75" customHeight="1">
      <c r="B107" s="658"/>
      <c r="C107" s="658"/>
      <c r="D107" s="683" t="s">
        <v>613</v>
      </c>
      <c r="E107" s="666" t="s">
        <v>612</v>
      </c>
      <c r="F107" s="667"/>
      <c r="G107" s="668"/>
      <c r="H107" s="669"/>
      <c r="I107" s="670"/>
      <c r="J107" s="671">
        <v>4790</v>
      </c>
      <c r="K107" s="672"/>
      <c r="L107" s="672"/>
      <c r="M107" s="673"/>
      <c r="N107" s="698"/>
    </row>
    <row r="108" spans="2:15" ht="30" customHeight="1">
      <c r="B108" s="658"/>
      <c r="C108" s="658"/>
      <c r="D108" s="683" t="s">
        <v>609</v>
      </c>
      <c r="E108" s="684" t="s">
        <v>614</v>
      </c>
      <c r="F108" s="685"/>
      <c r="G108" s="686"/>
      <c r="H108" s="674"/>
      <c r="I108" s="675"/>
      <c r="J108" s="676"/>
      <c r="K108" s="672"/>
      <c r="L108" s="672"/>
      <c r="M108" s="673"/>
      <c r="N108" s="698"/>
    </row>
    <row r="109" spans="2:15" ht="29.25" customHeight="1">
      <c r="B109" s="658"/>
      <c r="C109" s="658"/>
      <c r="D109" s="683" t="s">
        <v>610</v>
      </c>
      <c r="E109" s="684" t="s">
        <v>615</v>
      </c>
      <c r="F109" s="685"/>
      <c r="G109" s="686"/>
      <c r="H109" s="674"/>
      <c r="I109" s="675"/>
      <c r="J109" s="676">
        <v>2290</v>
      </c>
      <c r="K109" s="672"/>
      <c r="L109" s="672"/>
      <c r="M109" s="673"/>
      <c r="N109" s="698"/>
    </row>
    <row r="110" spans="2:15" ht="32.25" customHeight="1">
      <c r="B110" s="658"/>
      <c r="C110" s="658"/>
      <c r="D110" s="687" t="s">
        <v>611</v>
      </c>
      <c r="E110" s="684" t="s">
        <v>616</v>
      </c>
      <c r="F110" s="685"/>
      <c r="G110" s="686"/>
      <c r="H110" s="674"/>
      <c r="I110" s="675"/>
      <c r="J110" s="676"/>
      <c r="K110" s="672"/>
      <c r="L110" s="672"/>
      <c r="M110" s="673"/>
      <c r="N110" s="698"/>
    </row>
  </sheetData>
  <autoFilter ref="B2:M74"/>
  <mergeCells count="39">
    <mergeCell ref="H110:J110"/>
    <mergeCell ref="K110:M110"/>
    <mergeCell ref="K103:M103"/>
    <mergeCell ref="H103:J103"/>
    <mergeCell ref="H106:J106"/>
    <mergeCell ref="K106:M106"/>
    <mergeCell ref="H107:J107"/>
    <mergeCell ref="K107:M107"/>
    <mergeCell ref="H108:J108"/>
    <mergeCell ref="K108:M108"/>
    <mergeCell ref="H109:J109"/>
    <mergeCell ref="K109:M109"/>
    <mergeCell ref="B106:C110"/>
    <mergeCell ref="E106:G106"/>
    <mergeCell ref="E107:G107"/>
    <mergeCell ref="E109:G109"/>
    <mergeCell ref="E110:G110"/>
    <mergeCell ref="E108:G108"/>
    <mergeCell ref="B62:E62"/>
    <mergeCell ref="H62:K62"/>
    <mergeCell ref="B76:E76"/>
    <mergeCell ref="B100:C103"/>
    <mergeCell ref="E101:G101"/>
    <mergeCell ref="E100:G100"/>
    <mergeCell ref="E102:G102"/>
    <mergeCell ref="E103:G103"/>
    <mergeCell ref="H90:K90"/>
    <mergeCell ref="K102:M102"/>
    <mergeCell ref="K101:M101"/>
    <mergeCell ref="K100:M100"/>
    <mergeCell ref="H102:J102"/>
    <mergeCell ref="H101:J101"/>
    <mergeCell ref="H100:J100"/>
    <mergeCell ref="H10:K10"/>
    <mergeCell ref="H39:K39"/>
    <mergeCell ref="H5:K5"/>
    <mergeCell ref="H24:K24"/>
    <mergeCell ref="H76:K76"/>
    <mergeCell ref="H18:K18"/>
  </mergeCells>
  <phoneticPr fontId="150" type="noConversion"/>
  <conditionalFormatting sqref="I7:I8 I26:I30 I33:I37 I84:I88 I41:I45 I53:I54">
    <cfRule type="cellIs" dxfId="46" priority="19" operator="lessThan">
      <formula>$J7</formula>
    </cfRule>
  </conditionalFormatting>
  <conditionalFormatting sqref="I12:I13">
    <cfRule type="cellIs" dxfId="45" priority="5" operator="lessThan">
      <formula>$J12</formula>
    </cfRule>
  </conditionalFormatting>
  <conditionalFormatting sqref="I15:I16">
    <cfRule type="cellIs" dxfId="44" priority="10" operator="lessThan">
      <formula>$J15</formula>
    </cfRule>
  </conditionalFormatting>
  <conditionalFormatting sqref="I20:I22">
    <cfRule type="cellIs" dxfId="43" priority="7" operator="lessThan">
      <formula>$J20</formula>
    </cfRule>
  </conditionalFormatting>
  <conditionalFormatting sqref="I47:I51">
    <cfRule type="cellIs" dxfId="42" priority="28" operator="lessThan">
      <formula>$J47</formula>
    </cfRule>
  </conditionalFormatting>
  <conditionalFormatting sqref="I56:I60">
    <cfRule type="cellIs" dxfId="41" priority="23" operator="lessThan">
      <formula>$J56</formula>
    </cfRule>
  </conditionalFormatting>
  <conditionalFormatting sqref="I64:I68">
    <cfRule type="cellIs" dxfId="40" priority="1" operator="lessThan">
      <formula>$J64</formula>
    </cfRule>
  </conditionalFormatting>
  <conditionalFormatting sqref="I70:I74">
    <cfRule type="cellIs" dxfId="39" priority="2" operator="lessThan">
      <formula>$J70</formula>
    </cfRule>
  </conditionalFormatting>
  <conditionalFormatting sqref="I78:I82">
    <cfRule type="cellIs" dxfId="38" priority="11" operator="lessThan">
      <formula>$J78</formula>
    </cfRule>
  </conditionalFormatting>
  <conditionalFormatting sqref="I92:I97">
    <cfRule type="cellIs" dxfId="37" priority="25" operator="lessThan">
      <formula>$J92</formula>
    </cfRule>
  </conditionalFormatting>
  <hyperlinks>
    <hyperlink ref="B91" location="'Услуги ДАИЧИ'!A1" display="Системы облачного управления компании &quot;ДАИЧИ&quot;"/>
  </hyperlinks>
  <printOptions gridLines="1"/>
  <pageMargins left="0.78740157480314965" right="0.59055118110236227" top="0.39370078740157483" bottom="0.39370078740157483" header="0.31496062992125984" footer="0.31496062992125984"/>
  <pageSetup paperSize="8" scale="4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794D3"/>
    <outlinePr summaryBelow="0" summaryRight="0"/>
    <pageSetUpPr fitToPage="1"/>
  </sheetPr>
  <dimension ref="B1:O83"/>
  <sheetViews>
    <sheetView showGridLines="0" topLeftCell="I1" zoomScale="85" zoomScaleNormal="85" workbookViewId="0">
      <pane ySplit="8" topLeftCell="A9" activePane="bottomLeft" state="frozen"/>
      <selection activeCell="I1" sqref="I1"/>
      <selection pane="bottomLeft" activeCell="K6" sqref="K6"/>
    </sheetView>
  </sheetViews>
  <sheetFormatPr defaultColWidth="21.109375" defaultRowHeight="13.8" outlineLevelRow="1"/>
  <cols>
    <col min="1" max="1" width="1.6640625" style="74" customWidth="1"/>
    <col min="2" max="2" width="58.5546875" style="74" bestFit="1" customWidth="1"/>
    <col min="3" max="3" width="19.77734375" style="74" customWidth="1"/>
    <col min="4" max="4" width="13.21875" style="74" customWidth="1"/>
    <col min="5" max="5" width="13.33203125" style="74" customWidth="1"/>
    <col min="6" max="7" width="15.5546875" style="74" customWidth="1"/>
    <col min="8" max="8" width="16.109375" style="74" customWidth="1"/>
    <col min="9" max="9" width="15.77734375" style="270" customWidth="1"/>
    <col min="10" max="10" width="16" style="270" customWidth="1"/>
    <col min="11" max="11" width="21.77734375" style="270" customWidth="1"/>
    <col min="12" max="12" width="21.109375" style="74" customWidth="1"/>
    <col min="13" max="16384" width="21.109375" style="74"/>
  </cols>
  <sheetData>
    <row r="1" spans="2:14" ht="48.75" customHeight="1">
      <c r="B1" s="129"/>
      <c r="C1" s="130"/>
      <c r="D1" s="130"/>
      <c r="E1" s="131"/>
      <c r="F1" s="131"/>
      <c r="G1" s="131"/>
      <c r="H1" s="131"/>
      <c r="I1" s="274"/>
      <c r="J1" s="274"/>
      <c r="K1" s="274"/>
      <c r="L1" s="99"/>
    </row>
    <row r="2" spans="2:14" ht="48.75" customHeight="1">
      <c r="B2" s="128"/>
      <c r="E2" s="123"/>
      <c r="F2" s="123"/>
      <c r="G2" s="123"/>
      <c r="H2" s="123"/>
      <c r="L2" s="99"/>
    </row>
    <row r="3" spans="2:14" ht="30" customHeight="1">
      <c r="B3" s="212"/>
      <c r="C3" s="125"/>
      <c r="D3" s="125"/>
      <c r="E3" s="125"/>
      <c r="F3" s="125"/>
      <c r="G3" s="125"/>
      <c r="H3" s="76"/>
      <c r="I3" s="266"/>
      <c r="J3" s="280" t="s">
        <v>6</v>
      </c>
      <c r="K3" s="266"/>
      <c r="L3" s="76"/>
    </row>
    <row r="4" spans="2:14" ht="21.6">
      <c r="B4" s="340" t="s">
        <v>489</v>
      </c>
      <c r="C4" s="75"/>
      <c r="D4" s="75"/>
      <c r="E4" s="75"/>
      <c r="F4" s="75"/>
      <c r="G4" s="75"/>
      <c r="H4" s="76"/>
      <c r="I4" s="266"/>
      <c r="J4" s="281" t="s">
        <v>205</v>
      </c>
      <c r="K4" s="220">
        <v>0.13</v>
      </c>
      <c r="L4" s="76"/>
    </row>
    <row r="5" spans="2:14" ht="17.399999999999999">
      <c r="B5" s="213"/>
      <c r="C5" s="75"/>
      <c r="D5" s="75"/>
      <c r="E5" s="75"/>
      <c r="F5" s="75"/>
      <c r="G5" s="75"/>
      <c r="H5" s="76"/>
      <c r="I5" s="266"/>
      <c r="J5" s="281" t="s">
        <v>206</v>
      </c>
      <c r="K5" s="220">
        <v>0.56000000000000005</v>
      </c>
      <c r="L5" s="76"/>
    </row>
    <row r="6" spans="2:14" ht="17.399999999999999">
      <c r="B6" s="100"/>
      <c r="C6" s="75"/>
      <c r="D6" s="75"/>
      <c r="E6" s="75"/>
      <c r="F6" s="75"/>
      <c r="G6" s="75"/>
      <c r="H6" s="76"/>
      <c r="I6" s="266"/>
      <c r="J6" s="281" t="s">
        <v>35</v>
      </c>
      <c r="K6" s="220">
        <v>0.27</v>
      </c>
      <c r="L6" s="76"/>
    </row>
    <row r="7" spans="2:14" ht="15.6">
      <c r="B7" s="78" t="s">
        <v>45</v>
      </c>
      <c r="C7" s="75"/>
      <c r="D7" s="75"/>
      <c r="E7" s="75"/>
      <c r="F7" s="75"/>
      <c r="G7" s="75"/>
      <c r="H7" s="75"/>
      <c r="I7" s="266"/>
      <c r="J7" s="266"/>
      <c r="K7" s="266"/>
      <c r="L7" s="77"/>
    </row>
    <row r="8" spans="2:14" ht="38.25" customHeight="1">
      <c r="B8" s="79" t="s">
        <v>11</v>
      </c>
      <c r="C8" s="79" t="s">
        <v>7</v>
      </c>
      <c r="D8" s="79" t="s">
        <v>602</v>
      </c>
      <c r="E8" s="79" t="s">
        <v>603</v>
      </c>
      <c r="F8" s="80" t="s">
        <v>1</v>
      </c>
      <c r="G8" s="80" t="s">
        <v>2</v>
      </c>
      <c r="H8" s="81" t="s">
        <v>5</v>
      </c>
      <c r="I8" s="267" t="s">
        <v>713</v>
      </c>
      <c r="J8" s="267" t="s">
        <v>714</v>
      </c>
      <c r="K8" s="284" t="s">
        <v>274</v>
      </c>
      <c r="L8" s="229" t="s">
        <v>484</v>
      </c>
    </row>
    <row r="9" spans="2:14" ht="9" customHeight="1">
      <c r="B9" s="135"/>
      <c r="C9" s="136"/>
      <c r="D9" s="136"/>
      <c r="E9" s="137"/>
      <c r="F9" s="137"/>
      <c r="G9" s="137"/>
      <c r="H9" s="137"/>
      <c r="I9" s="275"/>
      <c r="J9" s="275"/>
      <c r="K9" s="275"/>
      <c r="L9" s="138"/>
    </row>
    <row r="10" spans="2:14">
      <c r="B10" s="82"/>
      <c r="C10" s="83"/>
      <c r="D10" s="84"/>
      <c r="E10" s="85"/>
      <c r="F10" s="85"/>
      <c r="G10" s="85"/>
      <c r="H10" s="85"/>
      <c r="I10" s="276"/>
      <c r="J10" s="282"/>
      <c r="K10" s="282"/>
      <c r="L10" s="86"/>
    </row>
    <row r="11" spans="2:14" ht="95.25" customHeight="1">
      <c r="B11" s="192" t="s">
        <v>12</v>
      </c>
      <c r="C11" s="87"/>
      <c r="D11" s="87"/>
      <c r="E11" s="165"/>
      <c r="F11" s="165"/>
      <c r="G11" s="437" t="s">
        <v>642</v>
      </c>
      <c r="H11" s="437"/>
      <c r="I11" s="437"/>
      <c r="J11" s="437"/>
      <c r="K11" s="437"/>
      <c r="L11" s="87"/>
      <c r="N11"/>
    </row>
    <row r="12" spans="2:14" ht="19.5" customHeight="1" outlineLevel="1">
      <c r="B12" s="88"/>
      <c r="C12" s="88"/>
      <c r="D12" s="88"/>
      <c r="E12" s="88"/>
      <c r="F12" s="88"/>
      <c r="G12" s="88"/>
      <c r="H12" s="89"/>
      <c r="I12" s="277"/>
      <c r="J12" s="277"/>
      <c r="K12" s="277"/>
      <c r="L12" s="89"/>
    </row>
    <row r="13" spans="2:14" ht="19.5" customHeight="1" outlineLevel="1">
      <c r="B13" s="90" t="s">
        <v>368</v>
      </c>
      <c r="C13" s="90"/>
      <c r="D13" s="91" t="s">
        <v>142</v>
      </c>
      <c r="E13" s="91" t="s">
        <v>104</v>
      </c>
      <c r="F13" s="92">
        <v>4.0999999999999996</v>
      </c>
      <c r="G13" s="92">
        <v>4.4000000000000004</v>
      </c>
      <c r="H13" s="93" t="str">
        <f>VLOOKUP(B13,'Общий список'!$B:$F,4,0)</f>
        <v>M_PREM</v>
      </c>
      <c r="I13" s="384">
        <f>VLOOKUP(B13,'Общий список'!$B:$F,3,0)</f>
        <v>109990</v>
      </c>
      <c r="J13" s="384"/>
      <c r="K13" s="385">
        <f>ROUND(I13*(1-$K$5)+J13*(1-$K$6),0)</f>
        <v>48396</v>
      </c>
      <c r="L13" s="226">
        <f>VLOOKUP(B13,'Общий список'!B:H,7,FALSE)</f>
        <v>72990</v>
      </c>
      <c r="N13" s="270"/>
    </row>
    <row r="14" spans="2:14" ht="19.5" customHeight="1" outlineLevel="1">
      <c r="B14" s="90" t="s">
        <v>369</v>
      </c>
      <c r="C14" s="90"/>
      <c r="D14" s="91" t="s">
        <v>142</v>
      </c>
      <c r="E14" s="91" t="s">
        <v>104</v>
      </c>
      <c r="F14" s="92">
        <v>5.28</v>
      </c>
      <c r="G14" s="92">
        <v>5.57</v>
      </c>
      <c r="H14" s="93" t="str">
        <f>VLOOKUP(B14,'Общий список'!$B:$F,4,0)</f>
        <v>M_PREM</v>
      </c>
      <c r="I14" s="384">
        <f>VLOOKUP(B14,'Общий список'!$B:$F,3,0)</f>
        <v>135990</v>
      </c>
      <c r="J14" s="384"/>
      <c r="K14" s="385">
        <f t="shared" ref="K14:K19" si="0">ROUND(I14*(1-$K$5)+J14*(1-$K$6),0)</f>
        <v>59836</v>
      </c>
      <c r="L14" s="226">
        <f>VLOOKUP(B14,'Общий список'!B:H,7,FALSE)</f>
        <v>90990</v>
      </c>
      <c r="N14" s="270"/>
    </row>
    <row r="15" spans="2:14" ht="19.5" customHeight="1" outlineLevel="1">
      <c r="B15" s="90" t="s">
        <v>370</v>
      </c>
      <c r="C15" s="90"/>
      <c r="D15" s="91" t="s">
        <v>142</v>
      </c>
      <c r="E15" s="91" t="s">
        <v>104</v>
      </c>
      <c r="F15" s="134">
        <v>6.15</v>
      </c>
      <c r="G15" s="134">
        <v>6.45</v>
      </c>
      <c r="H15" s="93" t="str">
        <f>VLOOKUP(B15,'Общий список'!$B:$F,4,0)</f>
        <v>M_PREM</v>
      </c>
      <c r="I15" s="384">
        <f>VLOOKUP(B15,'Общий список'!$B:$F,3,0)</f>
        <v>168990</v>
      </c>
      <c r="J15" s="384"/>
      <c r="K15" s="385">
        <f t="shared" si="0"/>
        <v>74356</v>
      </c>
      <c r="L15" s="226">
        <f>VLOOKUP(B15,'Общий список'!B:H,7,FALSE)</f>
        <v>112990</v>
      </c>
      <c r="N15" s="270"/>
    </row>
    <row r="16" spans="2:14" ht="19.5" customHeight="1" outlineLevel="1">
      <c r="B16" s="90" t="s">
        <v>371</v>
      </c>
      <c r="C16" s="90"/>
      <c r="D16" s="91" t="s">
        <v>142</v>
      </c>
      <c r="E16" s="91" t="s">
        <v>104</v>
      </c>
      <c r="F16" s="134">
        <v>7.91</v>
      </c>
      <c r="G16" s="134">
        <v>8.2100000000000009</v>
      </c>
      <c r="H16" s="93" t="str">
        <f>VLOOKUP(B16,'Общий список'!$B:$F,4,0)</f>
        <v>M_PREM</v>
      </c>
      <c r="I16" s="384">
        <f>VLOOKUP(B16,'Общий список'!$B:$F,3,0)</f>
        <v>183990</v>
      </c>
      <c r="J16" s="384"/>
      <c r="K16" s="385">
        <f t="shared" si="0"/>
        <v>80956</v>
      </c>
      <c r="L16" s="226">
        <f>VLOOKUP(B16,'Общий список'!B:H,7,FALSE)</f>
        <v>122990</v>
      </c>
      <c r="N16" s="270"/>
    </row>
    <row r="17" spans="2:14" ht="19.5" customHeight="1" outlineLevel="1">
      <c r="B17" s="90" t="s">
        <v>372</v>
      </c>
      <c r="C17" s="90"/>
      <c r="D17" s="91" t="s">
        <v>142</v>
      </c>
      <c r="E17" s="91" t="s">
        <v>104</v>
      </c>
      <c r="F17" s="134">
        <v>8.1999999999999993</v>
      </c>
      <c r="G17" s="134">
        <v>8.8000000000000007</v>
      </c>
      <c r="H17" s="93" t="str">
        <f>VLOOKUP(B17,'Общий список'!$B:$F,4,0)</f>
        <v>M_PREM</v>
      </c>
      <c r="I17" s="384">
        <f>VLOOKUP(B17,'Общий список'!$B:$F,3,0)</f>
        <v>213990</v>
      </c>
      <c r="J17" s="384"/>
      <c r="K17" s="385">
        <f t="shared" si="0"/>
        <v>94156</v>
      </c>
      <c r="L17" s="226">
        <f>VLOOKUP(B17,'Общий список'!B:H,7,FALSE)</f>
        <v>142990</v>
      </c>
      <c r="N17" s="270"/>
    </row>
    <row r="18" spans="2:14" ht="19.5" customHeight="1" outlineLevel="1">
      <c r="B18" s="90" t="s">
        <v>373</v>
      </c>
      <c r="C18" s="90"/>
      <c r="D18" s="91" t="s">
        <v>142</v>
      </c>
      <c r="E18" s="91" t="s">
        <v>104</v>
      </c>
      <c r="F18" s="134">
        <v>10.6</v>
      </c>
      <c r="G18" s="134">
        <v>10.6</v>
      </c>
      <c r="H18" s="93" t="str">
        <f>VLOOKUP(B18,'Общий список'!$B:$F,4,0)</f>
        <v>M_PREM</v>
      </c>
      <c r="I18" s="384">
        <f>VLOOKUP(B18,'Общий список'!$B:$F,3,0)</f>
        <v>282990</v>
      </c>
      <c r="J18" s="384"/>
      <c r="K18" s="385">
        <f t="shared" si="0"/>
        <v>124516</v>
      </c>
      <c r="L18" s="226">
        <f>VLOOKUP(B18,'Общий список'!B:H,7,FALSE)</f>
        <v>188990</v>
      </c>
      <c r="N18" s="270"/>
    </row>
    <row r="19" spans="2:14" ht="19.5" customHeight="1" outlineLevel="1">
      <c r="B19" s="90" t="s">
        <v>374</v>
      </c>
      <c r="C19" s="90"/>
      <c r="D19" s="91" t="s">
        <v>142</v>
      </c>
      <c r="E19" s="91" t="s">
        <v>104</v>
      </c>
      <c r="F19" s="134">
        <v>12.31</v>
      </c>
      <c r="G19" s="134">
        <v>12.31</v>
      </c>
      <c r="H19" s="93" t="str">
        <f>VLOOKUP(B19,'Общий список'!$B:$F,4,0)</f>
        <v>M_PREM</v>
      </c>
      <c r="I19" s="384">
        <f>VLOOKUP(B19,'Общий список'!$B:$F,3,0)</f>
        <v>321990</v>
      </c>
      <c r="J19" s="384"/>
      <c r="K19" s="385">
        <f t="shared" si="0"/>
        <v>141676</v>
      </c>
      <c r="L19" s="226">
        <f>VLOOKUP(B19,'Общий список'!B:H,7,FALSE)</f>
        <v>214990</v>
      </c>
      <c r="N19" s="270"/>
    </row>
    <row r="20" spans="2:14" outlineLevel="1">
      <c r="B20" s="94"/>
      <c r="C20" s="95"/>
      <c r="D20" s="95"/>
      <c r="E20" s="95"/>
      <c r="F20" s="95"/>
      <c r="G20" s="95"/>
      <c r="H20" s="96"/>
      <c r="I20" s="277"/>
      <c r="J20" s="277"/>
      <c r="K20" s="277"/>
      <c r="L20" s="97"/>
      <c r="N20" s="270"/>
    </row>
    <row r="21" spans="2:14" ht="90" customHeight="1" outlineLevel="1">
      <c r="B21" s="126" t="s">
        <v>636</v>
      </c>
      <c r="C21" s="102"/>
      <c r="D21" s="102"/>
      <c r="E21" s="103"/>
      <c r="F21" s="103"/>
      <c r="G21" s="423" t="s">
        <v>632</v>
      </c>
      <c r="H21" s="423"/>
      <c r="I21" s="423"/>
      <c r="J21" s="423"/>
      <c r="K21" s="317"/>
      <c r="L21" s="317"/>
      <c r="M21" s="319"/>
      <c r="N21" s="270"/>
    </row>
    <row r="22" spans="2:14" outlineLevel="1">
      <c r="B22" s="109" t="s">
        <v>115</v>
      </c>
      <c r="C22" s="104"/>
      <c r="D22" s="104"/>
      <c r="E22" s="105"/>
      <c r="F22" s="105"/>
      <c r="G22" s="106"/>
      <c r="H22" s="107"/>
      <c r="I22" s="107"/>
      <c r="J22" s="269"/>
      <c r="K22" s="269"/>
      <c r="L22" s="269"/>
      <c r="M22" s="224"/>
      <c r="N22" s="270"/>
    </row>
    <row r="23" spans="2:14" ht="15" customHeight="1" outlineLevel="1">
      <c r="B23" s="233" t="s">
        <v>552</v>
      </c>
      <c r="C23" s="148" t="s">
        <v>510</v>
      </c>
      <c r="D23" s="91" t="s">
        <v>142</v>
      </c>
      <c r="E23" s="91" t="s">
        <v>104</v>
      </c>
      <c r="F23" s="92">
        <v>2.64</v>
      </c>
      <c r="G23" s="92">
        <v>3.22</v>
      </c>
      <c r="H23" s="93" t="str">
        <f>VLOOKUP(B23,'Общий список'!$B:$F,4,0)</f>
        <v>M_MASS</v>
      </c>
      <c r="I23" s="383">
        <f>VLOOKUP(B:B,'Общий список'!B:D,3,FALSE)</f>
        <v>57990</v>
      </c>
      <c r="J23" s="383">
        <f>VLOOKUP(C:C,'Общий список'!B:D,3,FALSE)</f>
        <v>1300</v>
      </c>
      <c r="K23" s="386">
        <f>ROUND(I23*(1-$K$4)+J23*(1-$K$4),0)</f>
        <v>51582</v>
      </c>
      <c r="L23" s="226">
        <f>VLOOKUP(B23,'Общий список'!B:H,7,FALSE)</f>
        <v>38990</v>
      </c>
      <c r="N23" s="270"/>
    </row>
    <row r="24" spans="2:14" ht="15" customHeight="1" outlineLevel="1">
      <c r="B24" s="233" t="s">
        <v>553</v>
      </c>
      <c r="C24" s="148" t="s">
        <v>510</v>
      </c>
      <c r="D24" s="91" t="s">
        <v>142</v>
      </c>
      <c r="E24" s="91" t="s">
        <v>104</v>
      </c>
      <c r="F24" s="92">
        <v>3.52</v>
      </c>
      <c r="G24" s="92">
        <v>3.81</v>
      </c>
      <c r="H24" s="93" t="str">
        <f>VLOOKUP(B24,'Общий список'!$B:$F,4,0)</f>
        <v>M_MASS</v>
      </c>
      <c r="I24" s="383">
        <f>VLOOKUP(B:B,'Общий список'!B:D,3,FALSE)</f>
        <v>63990</v>
      </c>
      <c r="J24" s="383">
        <f>VLOOKUP(C:C,'Общий список'!B:D,3,FALSE)</f>
        <v>1300</v>
      </c>
      <c r="K24" s="386">
        <f>ROUND(I24*(1-$K$4)+J24*(1-$K$4),0)</f>
        <v>56802</v>
      </c>
      <c r="L24" s="226">
        <f>VLOOKUP(B24,'Общий список'!B:H,7,FALSE)</f>
        <v>42990</v>
      </c>
      <c r="N24" s="270"/>
    </row>
    <row r="25" spans="2:14" outlineLevel="1">
      <c r="B25" s="94"/>
      <c r="C25" s="95"/>
      <c r="D25" s="95"/>
      <c r="E25" s="95"/>
      <c r="F25" s="95"/>
      <c r="G25" s="95"/>
      <c r="H25" s="96"/>
      <c r="I25" s="277"/>
      <c r="J25" s="277"/>
      <c r="K25" s="277"/>
      <c r="L25" s="97"/>
      <c r="N25" s="270"/>
    </row>
    <row r="26" spans="2:14" outlineLevel="1">
      <c r="B26" s="94"/>
      <c r="C26" s="95"/>
      <c r="D26" s="95"/>
      <c r="E26" s="95"/>
      <c r="F26" s="95"/>
      <c r="G26" s="95"/>
      <c r="H26" s="96"/>
      <c r="I26" s="277"/>
      <c r="J26" s="277"/>
      <c r="K26" s="277"/>
      <c r="L26" s="97"/>
      <c r="N26" s="270"/>
    </row>
    <row r="27" spans="2:14" ht="75" customHeight="1">
      <c r="B27" s="127" t="s">
        <v>637</v>
      </c>
      <c r="C27" s="87"/>
      <c r="D27" s="87"/>
      <c r="E27" s="87"/>
      <c r="F27" s="103"/>
      <c r="G27" s="423" t="s">
        <v>633</v>
      </c>
      <c r="H27" s="423"/>
      <c r="I27" s="423"/>
      <c r="J27" s="423"/>
      <c r="K27" s="272"/>
      <c r="L27" s="225"/>
      <c r="N27" s="270"/>
    </row>
    <row r="28" spans="2:14" outlineLevel="1">
      <c r="B28" s="94"/>
      <c r="C28" s="95"/>
      <c r="D28" s="95"/>
      <c r="E28" s="95"/>
      <c r="F28" s="95"/>
      <c r="G28" s="95"/>
      <c r="H28" s="96"/>
      <c r="I28" s="277"/>
      <c r="J28" s="277"/>
      <c r="K28" s="277"/>
      <c r="L28" s="97"/>
      <c r="N28" s="270"/>
    </row>
    <row r="29" spans="2:14" ht="15" customHeight="1" outlineLevel="1">
      <c r="B29" s="233" t="s">
        <v>281</v>
      </c>
      <c r="C29" s="148"/>
      <c r="D29" s="91" t="s">
        <v>142</v>
      </c>
      <c r="E29" s="150" t="s">
        <v>104</v>
      </c>
      <c r="F29" s="92">
        <v>2.64</v>
      </c>
      <c r="G29" s="92">
        <v>2.93</v>
      </c>
      <c r="H29" s="93" t="str">
        <f>VLOOKUP(B29,'Общий список'!$B:$F,4,0)</f>
        <v>M_MASS</v>
      </c>
      <c r="I29" s="383">
        <f>VLOOKUP(B:B,'Общий список'!B:D,3,FALSE)</f>
        <v>21800</v>
      </c>
      <c r="J29" s="383"/>
      <c r="K29" s="386">
        <f>ROUND((I29+J29)*(1-$K$4),0)</f>
        <v>18966</v>
      </c>
      <c r="L29" s="226">
        <f>VLOOKUP(B29,'Общий список'!B:H,7,FALSE)</f>
        <v>26800</v>
      </c>
      <c r="M29" s="74" t="s">
        <v>145</v>
      </c>
      <c r="N29" s="270"/>
    </row>
    <row r="30" spans="2:14" ht="15" customHeight="1" outlineLevel="1">
      <c r="B30" s="233" t="s">
        <v>282</v>
      </c>
      <c r="C30" s="148"/>
      <c r="D30" s="91" t="s">
        <v>142</v>
      </c>
      <c r="E30" s="150" t="s">
        <v>104</v>
      </c>
      <c r="F30" s="92">
        <v>3.52</v>
      </c>
      <c r="G30" s="92">
        <v>3.81</v>
      </c>
      <c r="H30" s="93" t="str">
        <f>VLOOKUP(B30,'Общий список'!$B:$F,4,0)</f>
        <v>M_MASS</v>
      </c>
      <c r="I30" s="383">
        <f>VLOOKUP(B:B,'Общий список'!B:D,3,FALSE)</f>
        <v>23300</v>
      </c>
      <c r="J30" s="383"/>
      <c r="K30" s="386">
        <f>ROUND((I30+J30)*(1-$K$4),0)</f>
        <v>20271</v>
      </c>
      <c r="L30" s="226">
        <f>VLOOKUP(B30,'Общий список'!B:H,7,FALSE)</f>
        <v>28700</v>
      </c>
      <c r="M30" s="74" t="s">
        <v>145</v>
      </c>
      <c r="N30" s="270"/>
    </row>
    <row r="31" spans="2:14" outlineLevel="1">
      <c r="B31" s="94"/>
      <c r="C31" s="95"/>
      <c r="D31" s="95"/>
      <c r="E31" s="95"/>
      <c r="F31" s="95"/>
      <c r="G31" s="95"/>
      <c r="H31" s="96"/>
      <c r="I31" s="277"/>
      <c r="J31" s="277"/>
      <c r="K31" s="277"/>
      <c r="L31" s="97"/>
      <c r="N31" s="270"/>
    </row>
    <row r="32" spans="2:14" ht="75" customHeight="1">
      <c r="B32" s="126" t="s">
        <v>598</v>
      </c>
      <c r="C32" s="102"/>
      <c r="D32" s="102"/>
      <c r="E32" s="102"/>
      <c r="F32" s="103"/>
      <c r="G32" s="423" t="s">
        <v>635</v>
      </c>
      <c r="H32" s="423"/>
      <c r="I32" s="423"/>
      <c r="J32" s="423"/>
      <c r="K32" s="320"/>
      <c r="L32" s="317"/>
      <c r="N32" s="270"/>
    </row>
    <row r="33" spans="2:14" ht="12" customHeight="1" outlineLevel="1">
      <c r="B33" s="107"/>
      <c r="C33" s="107"/>
      <c r="D33" s="107"/>
      <c r="E33" s="108"/>
      <c r="F33" s="108"/>
      <c r="G33" s="107"/>
      <c r="H33" s="107"/>
      <c r="I33" s="224"/>
      <c r="J33" s="224"/>
      <c r="K33" s="224"/>
      <c r="L33" s="269"/>
    </row>
    <row r="34" spans="2:14" ht="15" customHeight="1" outlineLevel="1">
      <c r="B34" s="233" t="s">
        <v>549</v>
      </c>
      <c r="C34" s="148"/>
      <c r="D34" s="91" t="s">
        <v>142</v>
      </c>
      <c r="E34" s="150" t="s">
        <v>104</v>
      </c>
      <c r="F34" s="134">
        <v>2.8</v>
      </c>
      <c r="G34" s="134">
        <v>2.93</v>
      </c>
      <c r="H34" s="93" t="str">
        <f>VLOOKUP(B34,'Общий список'!$B:$F,4,0)</f>
        <v>M_PREM</v>
      </c>
      <c r="I34" s="387">
        <f>VLOOKUP(B:B,'Общий список'!B:D,3,FALSE)</f>
        <v>32990</v>
      </c>
      <c r="J34" s="388"/>
      <c r="K34" s="389">
        <f>ROUND((I34+J34)*(1-$K$5),0)</f>
        <v>14516</v>
      </c>
      <c r="L34" s="226">
        <f>VLOOKUP(B34,'Общий список'!B:H,7,FALSE)</f>
        <v>21990</v>
      </c>
      <c r="M34" s="74" t="s">
        <v>145</v>
      </c>
    </row>
    <row r="35" spans="2:14" ht="15" customHeight="1" outlineLevel="1">
      <c r="B35" s="233" t="s">
        <v>550</v>
      </c>
      <c r="C35" s="148"/>
      <c r="D35" s="91" t="s">
        <v>142</v>
      </c>
      <c r="E35" s="150" t="s">
        <v>104</v>
      </c>
      <c r="F35" s="134">
        <v>3.61</v>
      </c>
      <c r="G35" s="134">
        <v>3.81</v>
      </c>
      <c r="H35" s="93" t="str">
        <f>VLOOKUP(B35,'Общий список'!$B:$F,4,0)</f>
        <v>M_PREM</v>
      </c>
      <c r="I35" s="387">
        <f>VLOOKUP(B:B,'Общий список'!B:D,3,FALSE)</f>
        <v>34990</v>
      </c>
      <c r="J35" s="388"/>
      <c r="K35" s="389">
        <f t="shared" ref="K35:K36" si="1">ROUND((I35+J35)*(1-$K$5),0)</f>
        <v>15396</v>
      </c>
      <c r="L35" s="226">
        <f>VLOOKUP(B35,'Общий список'!B:H,7,FALSE)</f>
        <v>22990</v>
      </c>
      <c r="M35" s="74" t="s">
        <v>145</v>
      </c>
    </row>
    <row r="36" spans="2:14" ht="15" customHeight="1" outlineLevel="1">
      <c r="B36" s="233" t="s">
        <v>551</v>
      </c>
      <c r="C36" s="148"/>
      <c r="D36" s="91" t="s">
        <v>142</v>
      </c>
      <c r="E36" s="150" t="s">
        <v>490</v>
      </c>
      <c r="F36" s="134">
        <v>5.28</v>
      </c>
      <c r="G36" s="134">
        <v>5.57</v>
      </c>
      <c r="H36" s="93" t="str">
        <f>VLOOKUP(B36,'Общий список'!$B:$F,4,0)</f>
        <v>M_PREM</v>
      </c>
      <c r="I36" s="387">
        <f>VLOOKUP(B:B,'Общий список'!B:D,3,FALSE)</f>
        <v>51990</v>
      </c>
      <c r="J36" s="388"/>
      <c r="K36" s="389">
        <f t="shared" si="1"/>
        <v>22876</v>
      </c>
      <c r="L36" s="226">
        <f>VLOOKUP(B36,'Общий список'!B:H,7,FALSE)</f>
        <v>34990</v>
      </c>
      <c r="M36" s="74" t="s">
        <v>145</v>
      </c>
    </row>
    <row r="37" spans="2:14" outlineLevel="1">
      <c r="B37" s="94"/>
      <c r="C37" s="95"/>
      <c r="D37" s="95"/>
      <c r="E37" s="95"/>
      <c r="F37" s="95"/>
      <c r="G37" s="95"/>
      <c r="H37" s="96"/>
      <c r="I37" s="277"/>
      <c r="J37" s="277"/>
      <c r="K37" s="277"/>
      <c r="L37" s="97"/>
      <c r="N37" s="270"/>
    </row>
    <row r="38" spans="2:14" ht="75" customHeight="1">
      <c r="B38" s="126" t="s">
        <v>638</v>
      </c>
      <c r="C38" s="102"/>
      <c r="D38" s="102"/>
      <c r="E38" s="102"/>
      <c r="F38" s="103"/>
      <c r="G38" s="423" t="s">
        <v>644</v>
      </c>
      <c r="H38" s="423"/>
      <c r="I38" s="423"/>
      <c r="J38" s="423"/>
      <c r="K38" s="320"/>
      <c r="L38" s="317"/>
    </row>
    <row r="39" spans="2:14" ht="12" customHeight="1" outlineLevel="1">
      <c r="B39" s="109"/>
      <c r="C39" s="107"/>
      <c r="D39" s="107"/>
      <c r="E39" s="108"/>
      <c r="F39" s="108"/>
      <c r="G39" s="107"/>
      <c r="H39" s="107"/>
      <c r="I39" s="107"/>
      <c r="J39" s="269"/>
      <c r="K39" s="269"/>
      <c r="L39" s="269"/>
    </row>
    <row r="40" spans="2:14" ht="15" customHeight="1" outlineLevel="1">
      <c r="B40" s="233" t="s">
        <v>554</v>
      </c>
      <c r="C40" s="148"/>
      <c r="D40" s="91" t="s">
        <v>142</v>
      </c>
      <c r="E40" s="150" t="s">
        <v>104</v>
      </c>
      <c r="F40" s="92">
        <v>2.78</v>
      </c>
      <c r="G40" s="92">
        <v>3.22</v>
      </c>
      <c r="H40" s="93" t="str">
        <f>VLOOKUP(B40,'Общий список'!$B:$F,4,0)</f>
        <v>M_PREM</v>
      </c>
      <c r="I40" s="384">
        <f>VLOOKUP(B:B,'Общий список'!B:D,3,FALSE)</f>
        <v>30990</v>
      </c>
      <c r="J40" s="383"/>
      <c r="K40" s="386">
        <f>ROUND((I40+J40)*(1-$K$5),0)</f>
        <v>13636</v>
      </c>
      <c r="L40" s="226">
        <f>VLOOKUP(B40,'Общий список'!B:H,7,FALSE)</f>
        <v>20990</v>
      </c>
      <c r="M40" s="74" t="s">
        <v>145</v>
      </c>
    </row>
    <row r="41" spans="2:14" ht="15" customHeight="1" outlineLevel="1">
      <c r="B41" s="233" t="s">
        <v>555</v>
      </c>
      <c r="C41" s="148"/>
      <c r="D41" s="91" t="s">
        <v>142</v>
      </c>
      <c r="E41" s="150" t="s">
        <v>104</v>
      </c>
      <c r="F41" s="92">
        <v>3.37</v>
      </c>
      <c r="G41" s="92">
        <v>3.52</v>
      </c>
      <c r="H41" s="93" t="str">
        <f>VLOOKUP(B41,'Общий список'!$B:$F,4,0)</f>
        <v>M_PREM</v>
      </c>
      <c r="I41" s="384">
        <f>VLOOKUP(B:B,'Общий список'!B:D,3,FALSE)</f>
        <v>34990</v>
      </c>
      <c r="J41" s="383"/>
      <c r="K41" s="386">
        <f t="shared" ref="K41:K43" si="2">ROUND((I41+J41)*(1-$K$5),0)</f>
        <v>15396</v>
      </c>
      <c r="L41" s="226">
        <f>VLOOKUP(B41,'Общий список'!B:H,7,FALSE)</f>
        <v>22990</v>
      </c>
      <c r="M41" s="74" t="s">
        <v>145</v>
      </c>
    </row>
    <row r="42" spans="2:14" ht="15" customHeight="1" outlineLevel="1">
      <c r="B42" s="233" t="s">
        <v>556</v>
      </c>
      <c r="C42" s="148"/>
      <c r="D42" s="91" t="s">
        <v>142</v>
      </c>
      <c r="E42" s="150" t="s">
        <v>104</v>
      </c>
      <c r="F42" s="92">
        <v>5.28</v>
      </c>
      <c r="G42" s="92">
        <v>5.57</v>
      </c>
      <c r="H42" s="93" t="str">
        <f>VLOOKUP(B42,'Общий список'!$B:$F,4,0)</f>
        <v>M_PREM</v>
      </c>
      <c r="I42" s="384">
        <f>VLOOKUP(B:B,'Общий список'!B:D,3,FALSE)</f>
        <v>45990</v>
      </c>
      <c r="J42" s="383"/>
      <c r="K42" s="386">
        <f t="shared" si="2"/>
        <v>20236</v>
      </c>
      <c r="L42" s="226">
        <f>VLOOKUP(B42,'Общий список'!B:H,7,FALSE)</f>
        <v>30990</v>
      </c>
      <c r="M42" s="74" t="s">
        <v>145</v>
      </c>
    </row>
    <row r="43" spans="2:14" ht="15" customHeight="1" outlineLevel="1">
      <c r="B43" s="233" t="s">
        <v>557</v>
      </c>
      <c r="C43" s="148"/>
      <c r="D43" s="91" t="s">
        <v>142</v>
      </c>
      <c r="E43" s="150" t="s">
        <v>104</v>
      </c>
      <c r="F43" s="92">
        <v>7.03</v>
      </c>
      <c r="G43" s="92">
        <v>7.33</v>
      </c>
      <c r="H43" s="93" t="str">
        <f>VLOOKUP(B43,'Общий список'!$B:$F,4,0)</f>
        <v>M_PREM</v>
      </c>
      <c r="I43" s="384">
        <f>VLOOKUP(B:B,'Общий список'!B:D,3,FALSE)</f>
        <v>54990</v>
      </c>
      <c r="J43" s="383"/>
      <c r="K43" s="386">
        <f t="shared" si="2"/>
        <v>24196</v>
      </c>
      <c r="L43" s="226">
        <f>VLOOKUP(B43,'Общий список'!B:H,7,FALSE)</f>
        <v>36990</v>
      </c>
      <c r="M43" s="74" t="s">
        <v>145</v>
      </c>
    </row>
    <row r="44" spans="2:14" outlineLevel="1">
      <c r="B44" s="94"/>
      <c r="C44" s="95"/>
      <c r="D44" s="95"/>
      <c r="E44" s="95"/>
      <c r="F44" s="95"/>
      <c r="G44" s="95"/>
      <c r="H44" s="96"/>
      <c r="I44" s="277"/>
      <c r="J44" s="277"/>
      <c r="K44" s="277"/>
      <c r="L44" s="97"/>
      <c r="N44" s="270"/>
    </row>
    <row r="45" spans="2:14" ht="75" customHeight="1">
      <c r="B45" s="127" t="s">
        <v>639</v>
      </c>
      <c r="C45" s="87"/>
      <c r="D45" s="87"/>
      <c r="E45" s="87"/>
      <c r="F45" s="146"/>
      <c r="G45" s="437" t="s">
        <v>643</v>
      </c>
      <c r="H45" s="437"/>
      <c r="I45" s="437"/>
      <c r="J45" s="437"/>
      <c r="K45" s="283"/>
      <c r="L45" s="87"/>
      <c r="N45" s="270"/>
    </row>
    <row r="46" spans="2:14" ht="19.5" customHeight="1" outlineLevel="1">
      <c r="B46" s="94"/>
      <c r="C46" s="95"/>
      <c r="D46" s="95"/>
      <c r="E46" s="95"/>
      <c r="F46" s="95"/>
      <c r="G46" s="95"/>
      <c r="H46" s="96"/>
      <c r="I46" s="277"/>
      <c r="J46" s="277"/>
      <c r="K46" s="277"/>
      <c r="L46" s="89"/>
      <c r="N46" s="270"/>
    </row>
    <row r="47" spans="2:14" ht="15" customHeight="1" outlineLevel="1">
      <c r="B47" s="233" t="s">
        <v>197</v>
      </c>
      <c r="C47" s="90"/>
      <c r="D47" s="91" t="s">
        <v>142</v>
      </c>
      <c r="E47" s="91" t="s">
        <v>104</v>
      </c>
      <c r="F47" s="92">
        <v>2.64</v>
      </c>
      <c r="G47" s="92">
        <v>2.93</v>
      </c>
      <c r="H47" s="93" t="str">
        <f>VLOOKUP(B47,'Общий список'!$B:$F,4,0)</f>
        <v>M_PREM</v>
      </c>
      <c r="I47" s="384">
        <f>VLOOKUP(B47,'Общий список'!$B:$F,3,0)</f>
        <v>23990</v>
      </c>
      <c r="J47" s="384"/>
      <c r="K47" s="390">
        <f>ROUND(I47*(1-$K$5)+J47*(1-$K$5),0)</f>
        <v>10556</v>
      </c>
      <c r="L47" s="226">
        <f>VLOOKUP(B47,'Общий список'!B:H,7,FALSE)</f>
        <v>15990</v>
      </c>
      <c r="N47" s="270"/>
    </row>
    <row r="48" spans="2:14" ht="15" customHeight="1" outlineLevel="1">
      <c r="B48" s="233" t="s">
        <v>198</v>
      </c>
      <c r="C48" s="90"/>
      <c r="D48" s="91" t="s">
        <v>142</v>
      </c>
      <c r="E48" s="91" t="s">
        <v>104</v>
      </c>
      <c r="F48" s="92">
        <v>3.52</v>
      </c>
      <c r="G48" s="92">
        <v>3.81</v>
      </c>
      <c r="H48" s="93" t="str">
        <f>VLOOKUP(B48,'Общий список'!$B:$F,4,0)</f>
        <v>M_PREM</v>
      </c>
      <c r="I48" s="384">
        <f>VLOOKUP(B48,'Общий список'!$B:$F,3,0)</f>
        <v>26990</v>
      </c>
      <c r="J48" s="384"/>
      <c r="K48" s="390">
        <f>ROUND(I48*(1-$K$5)+J48*(1-$K$5),0)</f>
        <v>11876</v>
      </c>
      <c r="L48" s="226">
        <f>VLOOKUP(B48,'Общий список'!B:H,7,FALSE)</f>
        <v>17990</v>
      </c>
      <c r="N48" s="270"/>
    </row>
    <row r="49" spans="2:15" ht="15" customHeight="1" outlineLevel="1">
      <c r="B49" s="233" t="s">
        <v>199</v>
      </c>
      <c r="C49" s="90"/>
      <c r="D49" s="91" t="s">
        <v>142</v>
      </c>
      <c r="E49" s="91" t="s">
        <v>104</v>
      </c>
      <c r="F49" s="92">
        <v>5.28</v>
      </c>
      <c r="G49" s="92">
        <v>5.57</v>
      </c>
      <c r="H49" s="93" t="str">
        <f>VLOOKUP(B49,'Общий список'!$B:$F,4,0)</f>
        <v>M_PREM</v>
      </c>
      <c r="I49" s="384">
        <f>VLOOKUP(B49,'Общий список'!$B:$F,3,0)</f>
        <v>38990</v>
      </c>
      <c r="J49" s="384"/>
      <c r="K49" s="390">
        <f>ROUND(I49*(1-$K$5)+J49*(1-$K$5),0)</f>
        <v>17156</v>
      </c>
      <c r="L49" s="226">
        <f>VLOOKUP(B49,'Общий список'!B:H,7,FALSE)</f>
        <v>25990</v>
      </c>
      <c r="N49" s="270"/>
    </row>
    <row r="50" spans="2:15" ht="15" customHeight="1" outlineLevel="1">
      <c r="B50" s="233" t="s">
        <v>200</v>
      </c>
      <c r="C50" s="90"/>
      <c r="D50" s="91" t="s">
        <v>142</v>
      </c>
      <c r="E50" s="91" t="s">
        <v>104</v>
      </c>
      <c r="F50" s="134">
        <v>7.0339999999999998</v>
      </c>
      <c r="G50" s="134">
        <v>7.327</v>
      </c>
      <c r="H50" s="93" t="str">
        <f>VLOOKUP(B50,'Общий список'!$B:$F,4,0)</f>
        <v>M_PREM</v>
      </c>
      <c r="I50" s="384">
        <f>VLOOKUP(B50,'Общий список'!$B:$F,3,0)</f>
        <v>48990</v>
      </c>
      <c r="J50" s="384"/>
      <c r="K50" s="390">
        <f>ROUND(I50*(1-$K$5)+J50*(1-$K$5),0)</f>
        <v>21556</v>
      </c>
      <c r="L50" s="226">
        <f>VLOOKUP(B50,'Общий список'!B:H,7,FALSE)</f>
        <v>32990</v>
      </c>
      <c r="N50" s="270"/>
    </row>
    <row r="51" spans="2:15" outlineLevel="1">
      <c r="B51" s="94"/>
      <c r="C51" s="95"/>
      <c r="D51" s="95"/>
      <c r="E51" s="95"/>
      <c r="F51" s="95"/>
      <c r="G51" s="95"/>
      <c r="H51" s="96"/>
      <c r="I51" s="277"/>
      <c r="J51" s="277"/>
      <c r="K51" s="277"/>
      <c r="L51" s="89"/>
      <c r="N51" s="270"/>
    </row>
    <row r="52" spans="2:15" ht="75" customHeight="1">
      <c r="B52" s="98" t="s">
        <v>640</v>
      </c>
      <c r="C52" s="87"/>
      <c r="D52" s="87"/>
      <c r="E52" s="87"/>
      <c r="F52" s="146"/>
      <c r="G52" s="437" t="s">
        <v>663</v>
      </c>
      <c r="H52" s="437"/>
      <c r="I52" s="437"/>
      <c r="J52" s="437"/>
      <c r="K52" s="437"/>
      <c r="L52" s="87"/>
      <c r="N52" s="270"/>
    </row>
    <row r="53" spans="2:15" ht="19.5" customHeight="1" outlineLevel="1">
      <c r="B53" s="94"/>
      <c r="C53" s="95"/>
      <c r="D53" s="95"/>
      <c r="E53" s="95"/>
      <c r="F53" s="95"/>
      <c r="G53" s="95"/>
      <c r="H53" s="96"/>
      <c r="I53" s="391"/>
      <c r="J53" s="391"/>
      <c r="K53" s="391"/>
      <c r="L53" s="89"/>
      <c r="N53" s="270"/>
    </row>
    <row r="54" spans="2:15" ht="15" customHeight="1" outlineLevel="1">
      <c r="B54" s="90" t="s">
        <v>143</v>
      </c>
      <c r="C54" s="90" t="s">
        <v>17</v>
      </c>
      <c r="D54" s="91" t="s">
        <v>142</v>
      </c>
      <c r="E54" s="91" t="s">
        <v>104</v>
      </c>
      <c r="F54" s="134">
        <v>2.0515826494724503</v>
      </c>
      <c r="G54" s="134">
        <v>2.3446658851113718</v>
      </c>
      <c r="H54" s="93" t="str">
        <f>VLOOKUP(B54,'Общий список'!$B:$F,4,0)&amp;" / "&amp;VLOOKUP(C54,'Общий список'!$B:$F,4,0)</f>
        <v>M_PREM / D_ACC</v>
      </c>
      <c r="I54" s="384">
        <f>VLOOKUP(B54,'Общий список'!$B:$F,3,0)</f>
        <v>45990</v>
      </c>
      <c r="J54" s="384">
        <f>VLOOKUP(C54,'Общий список'!$B:$F,3,0)</f>
        <v>7000</v>
      </c>
      <c r="K54" s="390">
        <f>ROUND(I54*(1-$K$5)+J54*(1-$K$6),0)</f>
        <v>25346</v>
      </c>
      <c r="L54" s="226">
        <f>VLOOKUP(B54,'Общий список'!B:H,7,FALSE)+VLOOKUP(C54,'Общий список'!B:H,7,FALSE)</f>
        <v>38990</v>
      </c>
      <c r="M54" s="132"/>
      <c r="N54" s="270"/>
      <c r="O54" s="77"/>
    </row>
    <row r="55" spans="2:15" ht="15" customHeight="1" outlineLevel="1">
      <c r="B55" s="90" t="s">
        <v>144</v>
      </c>
      <c r="C55" s="90" t="s">
        <v>17</v>
      </c>
      <c r="D55" s="91" t="s">
        <v>142</v>
      </c>
      <c r="E55" s="91" t="s">
        <v>104</v>
      </c>
      <c r="F55" s="134">
        <v>2.6377491207502932</v>
      </c>
      <c r="G55" s="134">
        <v>2.9308323563892147</v>
      </c>
      <c r="H55" s="93" t="str">
        <f>VLOOKUP(B55,'Общий список'!$B:$F,4,0)&amp;" / "&amp;VLOOKUP(C55,'Общий список'!$B:$F,4,0)</f>
        <v>M_PREM / D_ACC</v>
      </c>
      <c r="I55" s="384">
        <f>VLOOKUP(B55,'Общий список'!$B:$F,3,0)</f>
        <v>50990</v>
      </c>
      <c r="J55" s="384">
        <f>VLOOKUP(C55,'Общий список'!$B:$F,3,0)</f>
        <v>7000</v>
      </c>
      <c r="K55" s="390">
        <f t="shared" ref="K55" si="3">ROUND(I55*(1-$K$5)+J55*(1-$K$6),0)</f>
        <v>27546</v>
      </c>
      <c r="L55" s="226">
        <f>VLOOKUP(B55,'Общий список'!B:H,7,FALSE)+VLOOKUP(C55,'Общий список'!B:H,7,FALSE)</f>
        <v>41990</v>
      </c>
      <c r="M55" s="132"/>
      <c r="N55" s="270"/>
      <c r="O55" s="75"/>
    </row>
    <row r="56" spans="2:15" ht="15" customHeight="1" outlineLevel="1">
      <c r="B56" s="90" t="s">
        <v>148</v>
      </c>
      <c r="C56" s="90" t="s">
        <v>17</v>
      </c>
      <c r="D56" s="91" t="s">
        <v>142</v>
      </c>
      <c r="E56" s="91" t="s">
        <v>104</v>
      </c>
      <c r="F56" s="134">
        <v>3.52</v>
      </c>
      <c r="G56" s="134">
        <v>3.81</v>
      </c>
      <c r="H56" s="93" t="str">
        <f>VLOOKUP(B56,'Общий список'!$B:$F,4,0)&amp;" / "&amp;VLOOKUP(C56,'Общий список'!$B:$F,4,0)</f>
        <v>M_PREM / D_ACC</v>
      </c>
      <c r="I56" s="384">
        <f>VLOOKUP(B56,'Общий список'!$B:$F,3,0)</f>
        <v>54990</v>
      </c>
      <c r="J56" s="384">
        <f>VLOOKUP(C56,'Общий список'!$B:$F,3,0)</f>
        <v>7000</v>
      </c>
      <c r="K56" s="390">
        <f>ROUND(I56*(1-$K$5)+J56*(1-$K$6),0)</f>
        <v>29306</v>
      </c>
      <c r="L56" s="226">
        <f>VLOOKUP(B56,'Общий список'!B:H,7,FALSE)+VLOOKUP(C56,'Общий список'!B:H,7,FALSE)</f>
        <v>44990</v>
      </c>
      <c r="N56" s="270"/>
      <c r="O56" s="75"/>
    </row>
    <row r="57" spans="2:15" ht="15" customHeight="1" outlineLevel="1">
      <c r="B57" s="90" t="s">
        <v>150</v>
      </c>
      <c r="C57" s="90" t="s">
        <v>17</v>
      </c>
      <c r="D57" s="91" t="s">
        <v>142</v>
      </c>
      <c r="E57" s="91" t="s">
        <v>104</v>
      </c>
      <c r="F57" s="134">
        <v>5.28</v>
      </c>
      <c r="G57" s="134">
        <v>5.57</v>
      </c>
      <c r="H57" s="93" t="str">
        <f>VLOOKUP(B57,'Общий список'!$B:$F,4,0)&amp;" / "&amp;VLOOKUP(C57,'Общий список'!$B:$F,4,0)</f>
        <v>M_PREM / D_ACC</v>
      </c>
      <c r="I57" s="384">
        <f>VLOOKUP(B57,'Общий список'!$B:$F,3,0)</f>
        <v>60990</v>
      </c>
      <c r="J57" s="384">
        <f>VLOOKUP(C57,'Общий список'!$B:$F,3,0)</f>
        <v>7000</v>
      </c>
      <c r="K57" s="390">
        <f>ROUND(I57*(1-$K$5)+J57*(1-$K$6),0)</f>
        <v>31946</v>
      </c>
      <c r="L57" s="226">
        <f>VLOOKUP(B57,'Общий список'!B:H,7,FALSE)+VLOOKUP(C57,'Общий список'!B:H,7,FALSE)</f>
        <v>48990</v>
      </c>
      <c r="N57" s="270"/>
      <c r="O57" s="75"/>
    </row>
    <row r="58" spans="2:15" ht="19.5" customHeight="1" outlineLevel="1">
      <c r="B58" s="94"/>
      <c r="C58" s="95"/>
      <c r="D58" s="95"/>
      <c r="E58" s="95"/>
      <c r="F58" s="95"/>
      <c r="G58" s="95"/>
      <c r="H58" s="96"/>
      <c r="I58" s="277"/>
      <c r="J58" s="277"/>
      <c r="K58" s="277"/>
      <c r="L58" s="89"/>
      <c r="N58" s="270"/>
      <c r="O58" s="75"/>
    </row>
    <row r="59" spans="2:15" ht="19.5" customHeight="1" outlineLevel="1">
      <c r="N59" s="270"/>
    </row>
    <row r="60" spans="2:15" ht="75" customHeight="1">
      <c r="B60" s="98" t="s">
        <v>641</v>
      </c>
      <c r="C60" s="87"/>
      <c r="D60" s="87"/>
      <c r="E60" s="87"/>
      <c r="F60" s="146"/>
      <c r="G60" s="437" t="s">
        <v>645</v>
      </c>
      <c r="H60" s="437"/>
      <c r="I60" s="437"/>
      <c r="J60" s="437"/>
      <c r="K60" s="437"/>
      <c r="L60" s="87"/>
      <c r="N60" s="270"/>
    </row>
    <row r="61" spans="2:15" ht="19.5" customHeight="1" outlineLevel="1">
      <c r="B61" s="94"/>
      <c r="C61" s="95"/>
      <c r="D61" s="95"/>
      <c r="E61" s="95"/>
      <c r="F61" s="95"/>
      <c r="G61" s="95"/>
      <c r="H61" s="96"/>
      <c r="I61" s="277"/>
      <c r="J61" s="277"/>
      <c r="K61" s="277"/>
      <c r="L61" s="89"/>
      <c r="N61" s="270"/>
    </row>
    <row r="62" spans="2:15" ht="15" customHeight="1" outlineLevel="1">
      <c r="B62" s="90" t="s">
        <v>558</v>
      </c>
      <c r="C62" s="90"/>
      <c r="D62" s="91" t="s">
        <v>142</v>
      </c>
      <c r="E62" s="91" t="s">
        <v>104</v>
      </c>
      <c r="F62" s="92">
        <v>2.0499999999999998</v>
      </c>
      <c r="G62" s="92">
        <v>2.35</v>
      </c>
      <c r="H62" s="93" t="str">
        <f>VLOOKUP(B62,'Общий список'!$B:$F,4,0)</f>
        <v>M_PREM</v>
      </c>
      <c r="I62" s="384">
        <f>VLOOKUP(B62,'Общий список'!$B:$F,3,0)</f>
        <v>57990</v>
      </c>
      <c r="J62" s="384"/>
      <c r="K62" s="390">
        <f t="shared" ref="K62:K65" si="4">ROUND(I62*(1-$K$5)+J62*(1-$K$6),0)</f>
        <v>25516</v>
      </c>
      <c r="L62" s="226">
        <f>VLOOKUP(B62,'Общий список'!B:H,7,FALSE)</f>
        <v>38990</v>
      </c>
      <c r="N62" s="270"/>
      <c r="O62" s="75"/>
    </row>
    <row r="63" spans="2:15" ht="15" customHeight="1" outlineLevel="1">
      <c r="B63" s="90" t="s">
        <v>559</v>
      </c>
      <c r="C63" s="90"/>
      <c r="D63" s="91" t="s">
        <v>142</v>
      </c>
      <c r="E63" s="91" t="s">
        <v>104</v>
      </c>
      <c r="F63" s="92">
        <v>2.64</v>
      </c>
      <c r="G63" s="92">
        <v>2.93</v>
      </c>
      <c r="H63" s="93" t="str">
        <f>VLOOKUP(B63,'Общий список'!$B:$F,4,0)</f>
        <v>M_PREM</v>
      </c>
      <c r="I63" s="384">
        <f>VLOOKUP(B63,'Общий список'!$B:$F,3,0)</f>
        <v>57990</v>
      </c>
      <c r="J63" s="384"/>
      <c r="K63" s="390">
        <f t="shared" si="4"/>
        <v>25516</v>
      </c>
      <c r="L63" s="226">
        <f>VLOOKUP(B63,'Общий список'!B:H,7,FALSE)</f>
        <v>38990</v>
      </c>
      <c r="N63" s="270"/>
      <c r="O63" s="75"/>
    </row>
    <row r="64" spans="2:15" ht="15" customHeight="1" outlineLevel="1">
      <c r="B64" s="90" t="s">
        <v>560</v>
      </c>
      <c r="C64" s="90"/>
      <c r="D64" s="91" t="s">
        <v>142</v>
      </c>
      <c r="E64" s="91" t="s">
        <v>104</v>
      </c>
      <c r="F64" s="92">
        <v>3.52</v>
      </c>
      <c r="G64" s="92">
        <v>3.81</v>
      </c>
      <c r="H64" s="93" t="str">
        <f>VLOOKUP(B64,'Общий список'!$B:$F,4,0)</f>
        <v>M_PREM</v>
      </c>
      <c r="I64" s="384">
        <f>VLOOKUP(B64,'Общий список'!$B:$F,3,0)</f>
        <v>66990</v>
      </c>
      <c r="J64" s="384"/>
      <c r="K64" s="390">
        <f t="shared" si="4"/>
        <v>29476</v>
      </c>
      <c r="L64" s="226">
        <f>VLOOKUP(B64,'Общий список'!B:H,7,FALSE)</f>
        <v>44990</v>
      </c>
      <c r="N64" s="270"/>
      <c r="O64" s="75"/>
    </row>
    <row r="65" spans="2:15" ht="15" customHeight="1" outlineLevel="1">
      <c r="B65" s="90" t="s">
        <v>561</v>
      </c>
      <c r="C65" s="90"/>
      <c r="D65" s="91" t="s">
        <v>142</v>
      </c>
      <c r="E65" s="91" t="s">
        <v>104</v>
      </c>
      <c r="F65" s="92">
        <v>5.28</v>
      </c>
      <c r="G65" s="92">
        <v>5.57</v>
      </c>
      <c r="H65" s="93" t="str">
        <f>VLOOKUP(B65,'Общий список'!$B:$F,4,0)</f>
        <v>M_PREM</v>
      </c>
      <c r="I65" s="384">
        <f>VLOOKUP(B65,'Общий список'!$B:$F,3,0)</f>
        <v>68990</v>
      </c>
      <c r="J65" s="384"/>
      <c r="K65" s="390">
        <f t="shared" si="4"/>
        <v>30356</v>
      </c>
      <c r="L65" s="226">
        <f>VLOOKUP(B65,'Общий список'!B:H,7,FALSE)</f>
        <v>45990</v>
      </c>
      <c r="N65" s="270"/>
      <c r="O65" s="75"/>
    </row>
    <row r="66" spans="2:15" ht="19.5" customHeight="1" outlineLevel="1">
      <c r="B66" s="94"/>
      <c r="C66" s="95"/>
      <c r="D66" s="95"/>
      <c r="E66" s="95"/>
      <c r="F66" s="95"/>
      <c r="G66" s="95"/>
      <c r="H66" s="96"/>
      <c r="I66" s="277"/>
      <c r="J66" s="277"/>
      <c r="K66" s="277"/>
      <c r="L66" s="89"/>
      <c r="N66" s="270"/>
    </row>
    <row r="67" spans="2:15" ht="19.5" customHeight="1" outlineLevel="1">
      <c r="B67" s="94"/>
      <c r="C67" s="95"/>
      <c r="D67" s="95"/>
      <c r="E67" s="95"/>
      <c r="F67" s="95"/>
      <c r="G67" s="95"/>
      <c r="H67" s="96"/>
      <c r="I67" s="277"/>
      <c r="J67" s="277"/>
      <c r="K67" s="277"/>
      <c r="L67" s="89"/>
      <c r="N67" s="270"/>
    </row>
    <row r="68" spans="2:15" ht="27" customHeight="1">
      <c r="B68" s="126" t="s">
        <v>183</v>
      </c>
      <c r="C68" s="103"/>
      <c r="D68" s="103"/>
      <c r="E68" s="103"/>
      <c r="F68" s="103"/>
      <c r="G68" s="103"/>
      <c r="H68" s="103"/>
      <c r="I68" s="271"/>
      <c r="J68" s="271"/>
      <c r="K68" s="271"/>
      <c r="L68" s="103"/>
      <c r="M68" s="75"/>
      <c r="N68" s="270"/>
    </row>
    <row r="69" spans="2:15" ht="27" customHeight="1">
      <c r="B69" s="424"/>
      <c r="C69" s="424"/>
      <c r="D69" s="428" t="s">
        <v>184</v>
      </c>
      <c r="E69" s="429"/>
      <c r="F69" s="430"/>
      <c r="G69" s="436" t="s">
        <v>94</v>
      </c>
      <c r="H69" s="431"/>
      <c r="I69" s="431"/>
      <c r="J69" s="431"/>
      <c r="K69" s="432"/>
      <c r="L69" s="240" t="s">
        <v>185</v>
      </c>
      <c r="M69" s="75"/>
      <c r="N69" s="270"/>
    </row>
    <row r="70" spans="2:15" ht="24.75" customHeight="1">
      <c r="B70" s="424"/>
      <c r="C70" s="424"/>
      <c r="D70" s="425" t="s">
        <v>648</v>
      </c>
      <c r="E70" s="426"/>
      <c r="F70" s="427"/>
      <c r="G70" s="433">
        <v>5890</v>
      </c>
      <c r="H70" s="434"/>
      <c r="I70" s="434"/>
      <c r="J70" s="434"/>
      <c r="K70" s="435"/>
      <c r="L70" s="241" t="s">
        <v>91</v>
      </c>
      <c r="M70" s="75"/>
      <c r="N70" s="270"/>
    </row>
    <row r="71" spans="2:15" ht="15">
      <c r="B71" s="424"/>
      <c r="C71" s="424"/>
      <c r="D71" s="425" t="s">
        <v>646</v>
      </c>
      <c r="E71" s="426"/>
      <c r="F71" s="427"/>
      <c r="G71" s="433">
        <v>5990</v>
      </c>
      <c r="H71" s="434"/>
      <c r="I71" s="434"/>
      <c r="J71" s="434"/>
      <c r="K71" s="435"/>
      <c r="L71" s="241" t="s">
        <v>91</v>
      </c>
      <c r="N71" s="270"/>
    </row>
    <row r="72" spans="2:15" ht="15">
      <c r="B72" s="424"/>
      <c r="C72" s="424"/>
      <c r="D72" s="425" t="s">
        <v>647</v>
      </c>
      <c r="E72" s="426"/>
      <c r="F72" s="427"/>
      <c r="G72" s="433">
        <v>2990</v>
      </c>
      <c r="H72" s="434"/>
      <c r="I72" s="434"/>
      <c r="J72" s="434"/>
      <c r="K72" s="435"/>
      <c r="L72" s="241" t="s">
        <v>91</v>
      </c>
    </row>
    <row r="73" spans="2:15" ht="17.399999999999999">
      <c r="B73" s="424"/>
      <c r="C73" s="424"/>
      <c r="D73" s="425" t="s">
        <v>481</v>
      </c>
      <c r="E73" s="426"/>
      <c r="F73" s="427"/>
      <c r="G73" s="433">
        <v>590</v>
      </c>
      <c r="H73" s="434"/>
      <c r="I73" s="434"/>
      <c r="J73" s="434"/>
      <c r="K73" s="435"/>
      <c r="L73" s="241" t="s">
        <v>91</v>
      </c>
      <c r="N73" s="133"/>
    </row>
    <row r="74" spans="2:15" ht="15">
      <c r="B74" s="424"/>
      <c r="C74" s="424"/>
      <c r="D74" s="425" t="s">
        <v>649</v>
      </c>
      <c r="E74" s="426"/>
      <c r="F74" s="427"/>
      <c r="G74" s="438" t="s">
        <v>187</v>
      </c>
      <c r="H74" s="439"/>
      <c r="I74" s="439"/>
      <c r="J74" s="439"/>
      <c r="K74" s="440"/>
      <c r="L74" s="242" t="s">
        <v>188</v>
      </c>
    </row>
    <row r="77" spans="2:15" ht="14.4">
      <c r="C77"/>
    </row>
    <row r="83" spans="3:3" ht="14.4">
      <c r="C83"/>
    </row>
  </sheetData>
  <autoFilter ref="B8:K67"/>
  <mergeCells count="21">
    <mergeCell ref="D74:F74"/>
    <mergeCell ref="G27:J27"/>
    <mergeCell ref="B69:C74"/>
    <mergeCell ref="G70:K70"/>
    <mergeCell ref="G71:K71"/>
    <mergeCell ref="G72:K72"/>
    <mergeCell ref="G73:K73"/>
    <mergeCell ref="D73:F73"/>
    <mergeCell ref="D71:F71"/>
    <mergeCell ref="D72:F72"/>
    <mergeCell ref="G74:K74"/>
    <mergeCell ref="G45:J45"/>
    <mergeCell ref="G11:K11"/>
    <mergeCell ref="D69:F69"/>
    <mergeCell ref="G69:K69"/>
    <mergeCell ref="G52:K52"/>
    <mergeCell ref="D70:F70"/>
    <mergeCell ref="G60:K60"/>
    <mergeCell ref="G21:J21"/>
    <mergeCell ref="G32:J32"/>
    <mergeCell ref="G38:J38"/>
  </mergeCells>
  <conditionalFormatting sqref="H13:H19">
    <cfRule type="cellIs" dxfId="36" priority="24" operator="lessThan">
      <formula>#REF!</formula>
    </cfRule>
  </conditionalFormatting>
  <conditionalFormatting sqref="H23:H24">
    <cfRule type="cellIs" dxfId="35" priority="1" operator="lessThan">
      <formula>#REF!</formula>
    </cfRule>
  </conditionalFormatting>
  <conditionalFormatting sqref="H29:H30">
    <cfRule type="cellIs" dxfId="34" priority="2" operator="lessThan">
      <formula>#REF!</formula>
    </cfRule>
  </conditionalFormatting>
  <conditionalFormatting sqref="H34:H36">
    <cfRule type="cellIs" dxfId="33" priority="3" operator="lessThan">
      <formula>#REF!</formula>
    </cfRule>
  </conditionalFormatting>
  <conditionalFormatting sqref="H40:H43">
    <cfRule type="cellIs" dxfId="32" priority="4" operator="lessThan">
      <formula>#REF!</formula>
    </cfRule>
  </conditionalFormatting>
  <conditionalFormatting sqref="H47:H50">
    <cfRule type="cellIs" dxfId="31" priority="29" operator="lessThan">
      <formula>#REF!</formula>
    </cfRule>
  </conditionalFormatting>
  <conditionalFormatting sqref="H54:H57">
    <cfRule type="cellIs" dxfId="30" priority="28" operator="lessThan">
      <formula>#REF!</formula>
    </cfRule>
  </conditionalFormatting>
  <conditionalFormatting sqref="H62:H65">
    <cfRule type="cellIs" dxfId="29" priority="21" operator="lessThan">
      <formula>#REF!</formula>
    </cfRule>
  </conditionalFormatting>
  <conditionalFormatting sqref="J4">
    <cfRule type="cellIs" dxfId="28" priority="456" operator="lessThan">
      <formula>$J4</formula>
    </cfRule>
  </conditionalFormatting>
  <conditionalFormatting sqref="J5:J6">
    <cfRule type="cellIs" dxfId="27" priority="457" operator="lessThan">
      <formula>$K5</formula>
    </cfRule>
  </conditionalFormatting>
  <hyperlinks>
    <hyperlink ref="B7" location="Содержание!A1" display="К СОДЕРЖАНИЮ"/>
    <hyperlink ref="B68" location="'Услуги ДАИЧИ'!A1" display="Системы облачного управления компании &quot;ДАИЧИ&quot;"/>
  </hyperlinks>
  <printOptions gridLines="1"/>
  <pageMargins left="0.98425196850393704" right="0.47244094488188981" top="0.19685039370078741" bottom="0.19685039370078741" header="0.19685039370078741" footer="0.19685039370078741"/>
  <pageSetup paperSize="8" scale="6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794D3"/>
    <outlinePr summaryBelow="0" summaryRight="0"/>
    <pageSetUpPr fitToPage="1"/>
  </sheetPr>
  <dimension ref="B1:P118"/>
  <sheetViews>
    <sheetView showGridLines="0" zoomScale="85" zoomScaleNormal="85" workbookViewId="0">
      <pane xSplit="1" ySplit="9" topLeftCell="M10" activePane="bottomRight" state="frozen"/>
      <selection pane="topRight" activeCell="B1" sqref="B1"/>
      <selection pane="bottomLeft" activeCell="A10" sqref="A10"/>
      <selection pane="bottomRight" activeCell="O12" sqref="O12"/>
    </sheetView>
  </sheetViews>
  <sheetFormatPr defaultColWidth="21.109375" defaultRowHeight="13.8" outlineLevelRow="1"/>
  <cols>
    <col min="1" max="1" width="1.6640625" style="74" customWidth="1"/>
    <col min="2" max="2" width="22.33203125" style="74" customWidth="1"/>
    <col min="3" max="3" width="39.77734375" style="74" bestFit="1" customWidth="1"/>
    <col min="4" max="4" width="19.77734375" style="74" bestFit="1" customWidth="1"/>
    <col min="5" max="5" width="16.44140625" style="74" customWidth="1"/>
    <col min="6" max="6" width="12.5546875" style="74" customWidth="1"/>
    <col min="7" max="7" width="16.21875" style="74" customWidth="1"/>
    <col min="8" max="8" width="15.77734375" style="74" customWidth="1"/>
    <col min="9" max="9" width="16.44140625" style="74" bestFit="1" customWidth="1"/>
    <col min="10" max="11" width="18.44140625" style="270" bestFit="1" customWidth="1"/>
    <col min="12" max="12" width="16.6640625" style="270" customWidth="1"/>
    <col min="13" max="13" width="20.5546875" style="270" customWidth="1"/>
    <col min="14" max="14" width="16.109375" style="74" bestFit="1" customWidth="1"/>
    <col min="15" max="15" width="15.5546875" style="75" customWidth="1"/>
    <col min="16" max="16384" width="21.109375" style="74"/>
  </cols>
  <sheetData>
    <row r="1" spans="2:15" ht="6.75" customHeight="1">
      <c r="D1" s="123"/>
      <c r="E1" s="123"/>
      <c r="I1" s="99"/>
      <c r="K1" s="315"/>
    </row>
    <row r="2" spans="2:15" ht="22.5" customHeight="1">
      <c r="D2" s="123"/>
      <c r="E2" s="123"/>
      <c r="I2" s="99"/>
      <c r="K2" s="315"/>
    </row>
    <row r="3" spans="2:15" ht="21.75" customHeight="1">
      <c r="D3" s="123"/>
      <c r="E3" s="123"/>
      <c r="I3" s="99"/>
      <c r="K3" s="315"/>
    </row>
    <row r="4" spans="2:15">
      <c r="B4" s="124"/>
      <c r="C4" s="76"/>
      <c r="D4" s="76"/>
      <c r="E4" s="76"/>
      <c r="F4" s="76"/>
      <c r="G4" s="76"/>
      <c r="H4" s="76"/>
      <c r="I4" s="75"/>
      <c r="J4" s="266"/>
      <c r="K4" s="266"/>
      <c r="N4" s="110"/>
    </row>
    <row r="5" spans="2:15" ht="33.75" customHeight="1">
      <c r="B5" s="75"/>
      <c r="C5" s="76"/>
      <c r="D5" s="76"/>
      <c r="E5" s="76"/>
      <c r="F5" s="76"/>
      <c r="G5" s="76"/>
      <c r="H5" s="76"/>
      <c r="I5" s="75"/>
      <c r="J5" s="266"/>
      <c r="L5" s="286" t="s">
        <v>6</v>
      </c>
      <c r="M5" s="266"/>
      <c r="N5" s="110"/>
    </row>
    <row r="6" spans="2:15" ht="26.25" customHeight="1">
      <c r="B6" s="340" t="s">
        <v>275</v>
      </c>
      <c r="C6" s="340"/>
      <c r="D6" s="340"/>
      <c r="E6" s="76"/>
      <c r="F6" s="76"/>
      <c r="G6" s="76"/>
      <c r="H6" s="76"/>
      <c r="I6" s="75"/>
      <c r="J6" s="266"/>
      <c r="K6" s="266"/>
      <c r="L6" s="281" t="s">
        <v>206</v>
      </c>
      <c r="M6" s="221">
        <v>0.56999999999999995</v>
      </c>
      <c r="N6" s="110"/>
    </row>
    <row r="7" spans="2:15" ht="27.75" customHeight="1">
      <c r="B7" s="214"/>
      <c r="C7" s="76"/>
      <c r="D7" s="76"/>
      <c r="E7" s="76"/>
      <c r="F7" s="76"/>
      <c r="G7" s="76"/>
      <c r="H7" s="76"/>
      <c r="I7" s="75"/>
      <c r="J7" s="266"/>
      <c r="K7" s="266"/>
      <c r="L7" s="281" t="s">
        <v>35</v>
      </c>
      <c r="M7" s="221">
        <v>0.27</v>
      </c>
      <c r="N7" s="110"/>
    </row>
    <row r="8" spans="2:15" ht="15.6">
      <c r="B8" s="149" t="s">
        <v>45</v>
      </c>
      <c r="C8" s="76"/>
      <c r="D8" s="76"/>
      <c r="E8" s="76"/>
      <c r="F8" s="76"/>
      <c r="G8" s="76"/>
      <c r="H8" s="76"/>
      <c r="I8" s="75"/>
      <c r="J8" s="266"/>
      <c r="K8" s="266"/>
      <c r="L8" s="266"/>
      <c r="M8" s="288"/>
      <c r="N8" s="110"/>
    </row>
    <row r="9" spans="2:15" ht="40.5" customHeight="1">
      <c r="B9" s="206" t="s">
        <v>3</v>
      </c>
      <c r="C9" s="206" t="s">
        <v>4</v>
      </c>
      <c r="D9" s="206" t="s">
        <v>7</v>
      </c>
      <c r="E9" s="206" t="s">
        <v>602</v>
      </c>
      <c r="F9" s="206" t="s">
        <v>603</v>
      </c>
      <c r="G9" s="207" t="s">
        <v>1</v>
      </c>
      <c r="H9" s="207" t="s">
        <v>2</v>
      </c>
      <c r="I9" s="208" t="s">
        <v>5</v>
      </c>
      <c r="J9" s="267" t="s">
        <v>365</v>
      </c>
      <c r="K9" s="267" t="s">
        <v>366</v>
      </c>
      <c r="L9" s="267" t="s">
        <v>634</v>
      </c>
      <c r="M9" s="341" t="s">
        <v>665</v>
      </c>
      <c r="N9" s="217" t="s">
        <v>483</v>
      </c>
    </row>
    <row r="10" spans="2:15" ht="9.75" customHeight="1">
      <c r="B10" s="135"/>
      <c r="C10" s="144"/>
      <c r="D10" s="145"/>
      <c r="E10" s="145"/>
      <c r="F10" s="144"/>
      <c r="G10" s="144"/>
      <c r="H10" s="144"/>
      <c r="I10" s="144"/>
      <c r="J10" s="268"/>
      <c r="K10" s="268"/>
      <c r="L10" s="268"/>
      <c r="M10" s="268"/>
      <c r="N10" s="138"/>
    </row>
    <row r="11" spans="2:15" ht="18" customHeight="1">
      <c r="B11" s="94"/>
      <c r="C11" s="95"/>
      <c r="D11" s="95"/>
      <c r="E11" s="95"/>
      <c r="F11" s="95"/>
      <c r="G11" s="95"/>
      <c r="H11" s="95"/>
      <c r="I11" s="96"/>
      <c r="J11" s="290"/>
      <c r="K11" s="290"/>
      <c r="L11" s="290"/>
      <c r="M11" s="290"/>
      <c r="N11" s="139"/>
    </row>
    <row r="12" spans="2:15" ht="90" customHeight="1">
      <c r="B12" s="98" t="s">
        <v>650</v>
      </c>
      <c r="C12" s="87"/>
      <c r="D12" s="87"/>
      <c r="E12" s="87"/>
      <c r="F12" s="87"/>
      <c r="G12" s="87"/>
      <c r="H12" s="437" t="s">
        <v>670</v>
      </c>
      <c r="I12" s="437"/>
      <c r="J12" s="437"/>
      <c r="K12" s="437"/>
      <c r="L12" s="437"/>
      <c r="M12" s="322"/>
      <c r="N12" s="87"/>
    </row>
    <row r="13" spans="2:15" ht="17.25" customHeight="1" outlineLevel="1">
      <c r="B13" s="94" t="s">
        <v>576</v>
      </c>
      <c r="C13" s="95"/>
      <c r="D13" s="95"/>
      <c r="E13" s="95"/>
      <c r="F13" s="95"/>
      <c r="G13" s="95"/>
      <c r="H13" s="95"/>
      <c r="I13" s="96"/>
      <c r="J13" s="291"/>
      <c r="K13" s="291"/>
      <c r="L13" s="291"/>
      <c r="M13" s="291"/>
      <c r="N13" s="96"/>
    </row>
    <row r="14" spans="2:15" ht="17.25" customHeight="1" outlineLevel="1">
      <c r="B14" s="193" t="s">
        <v>259</v>
      </c>
      <c r="C14" s="194" t="s">
        <v>577</v>
      </c>
      <c r="D14" s="194" t="s">
        <v>17</v>
      </c>
      <c r="E14" s="209" t="s">
        <v>0</v>
      </c>
      <c r="F14" s="209" t="s">
        <v>74</v>
      </c>
      <c r="G14" s="304">
        <v>3.52</v>
      </c>
      <c r="H14" s="304">
        <v>3.81</v>
      </c>
      <c r="I14" s="305" t="str">
        <f>VLOOKUP(B14,'Общий список'!$B:$F,4,0)&amp;" / "&amp;VLOOKUP(D14,'Общий список'!$B:$F,4,0)</f>
        <v>M_PREM / D_ACC</v>
      </c>
      <c r="J14" s="401">
        <f>VLOOKUP(B14,'Общий список'!$B:$F,3,0)</f>
        <v>26990</v>
      </c>
      <c r="K14" s="401">
        <f>VLOOKUP(C14,'Общий список'!$B:$F,3,0)</f>
        <v>66000</v>
      </c>
      <c r="L14" s="401">
        <f>VLOOKUP(D14,'Общий список'!$B:$F,3,0)</f>
        <v>7000</v>
      </c>
      <c r="M14" s="402">
        <f t="shared" ref="M14:M15" si="0">ROUND((J14+K14)*(1-$M$6)+(L14*(1-$M$7)),0)</f>
        <v>45096</v>
      </c>
      <c r="N14" s="306">
        <f>VLOOKUP(C14,'Общий список'!B:H,7,FALSE)+VLOOKUP(D14,'Общий список'!B:H,7,FALSE)+VLOOKUP(B14,'Общий список'!B:H,7,FALSE)</f>
        <v>69990</v>
      </c>
      <c r="O14" s="75" t="s">
        <v>145</v>
      </c>
    </row>
    <row r="15" spans="2:15" ht="17.25" customHeight="1" outlineLevel="1">
      <c r="B15" s="196" t="s">
        <v>261</v>
      </c>
      <c r="C15" s="197" t="s">
        <v>578</v>
      </c>
      <c r="D15" s="197" t="s">
        <v>17</v>
      </c>
      <c r="E15" s="211" t="s">
        <v>0</v>
      </c>
      <c r="F15" s="211" t="s">
        <v>74</v>
      </c>
      <c r="G15" s="310">
        <v>5.28</v>
      </c>
      <c r="H15" s="310">
        <v>5.57</v>
      </c>
      <c r="I15" s="311" t="str">
        <f>VLOOKUP(B15,'Общий список'!$B:$F,4,0)&amp;" / "&amp;VLOOKUP(D15,'Общий список'!$B:$F,4,0)</f>
        <v>M_PREM / D_ACC</v>
      </c>
      <c r="J15" s="403">
        <f>VLOOKUP(B15,'Общий список'!$B:$F,3,0)</f>
        <v>33990</v>
      </c>
      <c r="K15" s="403">
        <f>VLOOKUP(C15,'Общий список'!$B:$F,3,0)</f>
        <v>69000</v>
      </c>
      <c r="L15" s="403">
        <f>VLOOKUP(D15,'Общий список'!$B:$F,3,0)</f>
        <v>7000</v>
      </c>
      <c r="M15" s="404">
        <f t="shared" si="0"/>
        <v>49396</v>
      </c>
      <c r="N15" s="312">
        <f>VLOOKUP(C15,'Общий список'!B:H,7,FALSE)+VLOOKUP(D15,'Общий список'!B:H,7,FALSE)+VLOOKUP(B15,'Общий список'!B:H,7,FALSE)</f>
        <v>76990</v>
      </c>
      <c r="O15" s="75" t="s">
        <v>145</v>
      </c>
    </row>
    <row r="16" spans="2:15" ht="17.25" customHeight="1" outlineLevel="1">
      <c r="B16" s="94" t="s">
        <v>579</v>
      </c>
      <c r="C16" s="95"/>
      <c r="D16" s="95"/>
      <c r="E16" s="95"/>
      <c r="F16" s="95"/>
      <c r="G16" s="95"/>
      <c r="H16" s="95"/>
      <c r="I16" s="96"/>
      <c r="J16" s="396"/>
      <c r="K16" s="396"/>
      <c r="L16" s="396"/>
      <c r="M16" s="396"/>
      <c r="N16" s="96"/>
    </row>
    <row r="17" spans="2:16" ht="17.25" customHeight="1" outlineLevel="1">
      <c r="B17" s="193" t="s">
        <v>259</v>
      </c>
      <c r="C17" s="194" t="s">
        <v>260</v>
      </c>
      <c r="D17" s="194" t="s">
        <v>17</v>
      </c>
      <c r="E17" s="209" t="s">
        <v>0</v>
      </c>
      <c r="F17" s="209" t="s">
        <v>74</v>
      </c>
      <c r="G17" s="304">
        <v>3.52</v>
      </c>
      <c r="H17" s="304">
        <v>3.81</v>
      </c>
      <c r="I17" s="305" t="str">
        <f>VLOOKUP(B17,'Общий список'!$B:$F,4,0)&amp;" / "&amp;VLOOKUP(D17,'Общий список'!$B:$F,4,0)</f>
        <v>M_PREM / D_ACC</v>
      </c>
      <c r="J17" s="401">
        <f>VLOOKUP(B17,'Общий список'!$B:$F,3,0)</f>
        <v>26990</v>
      </c>
      <c r="K17" s="401">
        <f>VLOOKUP(C17,'Общий список'!$B:$F,3,0)</f>
        <v>66000</v>
      </c>
      <c r="L17" s="401">
        <f>VLOOKUP(D17,'Общий список'!$B:$F,3,0)</f>
        <v>7000</v>
      </c>
      <c r="M17" s="402">
        <f t="shared" ref="M17:M22" si="1">ROUND((J17+K17)*(1-$M$6)+(L17*(1-$M$7)),0)</f>
        <v>45096</v>
      </c>
      <c r="N17" s="306">
        <f>VLOOKUP(C17,'Общий список'!B:H,7,FALSE)+VLOOKUP(D17,'Общий список'!B:H,7,FALSE)+VLOOKUP(B17,'Общий список'!B:H,7,FALSE)</f>
        <v>69990</v>
      </c>
      <c r="O17" s="75" t="s">
        <v>599</v>
      </c>
      <c r="P17" s="270"/>
    </row>
    <row r="18" spans="2:16" ht="17.25" customHeight="1" outlineLevel="1">
      <c r="B18" s="199" t="s">
        <v>261</v>
      </c>
      <c r="C18" s="117" t="s">
        <v>262</v>
      </c>
      <c r="D18" s="117" t="s">
        <v>17</v>
      </c>
      <c r="E18" s="118" t="s">
        <v>0</v>
      </c>
      <c r="F18" s="118" t="s">
        <v>74</v>
      </c>
      <c r="G18" s="303">
        <v>5.28</v>
      </c>
      <c r="H18" s="303">
        <v>5.57</v>
      </c>
      <c r="I18" s="239" t="str">
        <f>VLOOKUP(B18,'Общий список'!$B:$F,4,0)&amp;" / "&amp;VLOOKUP(D18,'Общий список'!$B:$F,4,0)</f>
        <v>M_PREM / D_ACC</v>
      </c>
      <c r="J18" s="405">
        <f>VLOOKUP(B18,'Общий список'!$B:$F,3,0)</f>
        <v>33990</v>
      </c>
      <c r="K18" s="405">
        <f>VLOOKUP(C18,'Общий список'!$B:$F,3,0)</f>
        <v>69000</v>
      </c>
      <c r="L18" s="405">
        <f>VLOOKUP(D18,'Общий список'!$B:$F,3,0)</f>
        <v>7000</v>
      </c>
      <c r="M18" s="406">
        <f t="shared" si="1"/>
        <v>49396</v>
      </c>
      <c r="N18" s="307">
        <f>VLOOKUP(C18,'Общий список'!B:H,7,FALSE)+VLOOKUP(D18,'Общий список'!B:H,7,FALSE)+VLOOKUP(B18,'Общий список'!B:H,7,FALSE)</f>
        <v>76990</v>
      </c>
      <c r="O18" s="75" t="s">
        <v>599</v>
      </c>
      <c r="P18" s="270"/>
    </row>
    <row r="19" spans="2:16" ht="17.25" customHeight="1" outlineLevel="1">
      <c r="B19" s="196" t="s">
        <v>18</v>
      </c>
      <c r="C19" s="197" t="s">
        <v>19</v>
      </c>
      <c r="D19" s="197" t="s">
        <v>17</v>
      </c>
      <c r="E19" s="211" t="s">
        <v>0</v>
      </c>
      <c r="F19" s="211" t="s">
        <v>74</v>
      </c>
      <c r="G19" s="310">
        <v>3.66</v>
      </c>
      <c r="H19" s="310">
        <v>3.81</v>
      </c>
      <c r="I19" s="311" t="str">
        <f>VLOOKUP(B19,'Общий список'!$B:$F,4,0)&amp;" / "&amp;VLOOKUP(D19,'Общий список'!$B:$F,4,0)</f>
        <v>M_PREM / D_ACC</v>
      </c>
      <c r="J19" s="403">
        <f>VLOOKUP(B19,'Общий список'!$B:$F,3,0)</f>
        <v>26990</v>
      </c>
      <c r="K19" s="403">
        <f>VLOOKUP(C19,'Общий список'!$B:$F,3,0)</f>
        <v>66000</v>
      </c>
      <c r="L19" s="403">
        <f>VLOOKUP(D19,'Общий список'!$B:$F,3,0)</f>
        <v>7000</v>
      </c>
      <c r="M19" s="404">
        <f t="shared" si="1"/>
        <v>45096</v>
      </c>
      <c r="N19" s="312">
        <f>VLOOKUP(C19,'Общий список'!B:H,7,FALSE)+VLOOKUP(D19,'Общий список'!B:H,7,FALSE)+VLOOKUP(B19,'Общий список'!B:H,7,FALSE)</f>
        <v>69990</v>
      </c>
      <c r="O19" s="75" t="s">
        <v>599</v>
      </c>
      <c r="P19" s="270"/>
    </row>
    <row r="20" spans="2:16" ht="17.25" customHeight="1" outlineLevel="1">
      <c r="B20" s="94" t="s">
        <v>580</v>
      </c>
      <c r="C20" s="95"/>
      <c r="D20" s="95"/>
      <c r="E20" s="95"/>
      <c r="F20" s="95"/>
      <c r="G20" s="95"/>
      <c r="H20" s="95"/>
      <c r="I20" s="96"/>
      <c r="J20" s="396"/>
      <c r="K20" s="396"/>
      <c r="L20" s="396"/>
      <c r="M20" s="396"/>
      <c r="N20" s="96"/>
      <c r="P20" s="270"/>
    </row>
    <row r="21" spans="2:16" ht="17.25" customHeight="1" outlineLevel="1">
      <c r="B21" s="323" t="s">
        <v>259</v>
      </c>
      <c r="C21" s="324" t="s">
        <v>498</v>
      </c>
      <c r="D21" s="324" t="s">
        <v>17</v>
      </c>
      <c r="E21" s="209" t="s">
        <v>0</v>
      </c>
      <c r="F21" s="209" t="s">
        <v>74</v>
      </c>
      <c r="G21" s="304">
        <v>3.52</v>
      </c>
      <c r="H21" s="304">
        <v>3.81</v>
      </c>
      <c r="I21" s="305" t="str">
        <f>VLOOKUP(B21,'Общий список'!$B:$F,4,0)&amp;" / "&amp;VLOOKUP(D21,'Общий список'!$B:$F,4,0)</f>
        <v>M_PREM / D_ACC</v>
      </c>
      <c r="J21" s="401">
        <f>VLOOKUP(B21,'Общий список'!$B:$F,3,0)</f>
        <v>26990</v>
      </c>
      <c r="K21" s="401">
        <f>VLOOKUP(C21,'Общий список'!$B:$F,3,0)</f>
        <v>81400</v>
      </c>
      <c r="L21" s="401">
        <f>VLOOKUP(D21,'Общий список'!$B:$F,3,0)</f>
        <v>7000</v>
      </c>
      <c r="M21" s="402">
        <f t="shared" si="1"/>
        <v>51718</v>
      </c>
      <c r="N21" s="306">
        <f>VLOOKUP(C21,'Общий список'!B:H,7,FALSE)+VLOOKUP(D21,'Общий список'!B:H,7,FALSE)+VLOOKUP(B21,'Общий список'!B:H,7,FALSE)</f>
        <v>79990</v>
      </c>
      <c r="P21" s="270"/>
    </row>
    <row r="22" spans="2:16" ht="17.25" customHeight="1" outlineLevel="1">
      <c r="B22" s="210" t="s">
        <v>261</v>
      </c>
      <c r="C22" s="143" t="s">
        <v>499</v>
      </c>
      <c r="D22" s="143" t="s">
        <v>17</v>
      </c>
      <c r="E22" s="118" t="s">
        <v>0</v>
      </c>
      <c r="F22" s="118" t="s">
        <v>74</v>
      </c>
      <c r="G22" s="303">
        <v>5.28</v>
      </c>
      <c r="H22" s="303">
        <v>5.57</v>
      </c>
      <c r="I22" s="239" t="str">
        <f>VLOOKUP(B22,'Общий список'!$B:$F,4,0)&amp;" / "&amp;VLOOKUP(D22,'Общий список'!$B:$F,4,0)</f>
        <v>M_PREM / D_ACC</v>
      </c>
      <c r="J22" s="405">
        <f>VLOOKUP(B22,'Общий список'!$B:$F,3,0)</f>
        <v>33990</v>
      </c>
      <c r="K22" s="405">
        <f>VLOOKUP(C22,'Общий список'!$B:$F,3,0)</f>
        <v>84400</v>
      </c>
      <c r="L22" s="405">
        <f>VLOOKUP(D22,'Общий список'!$B:$F,3,0)</f>
        <v>7000</v>
      </c>
      <c r="M22" s="406">
        <f t="shared" si="1"/>
        <v>56018</v>
      </c>
      <c r="N22" s="307">
        <f>VLOOKUP(C22,'Общий список'!B:H,7,FALSE)+VLOOKUP(D22,'Общий список'!B:H,7,FALSE)+VLOOKUP(B22,'Общий список'!B:H,7,FALSE)</f>
        <v>86990</v>
      </c>
      <c r="P22" s="270"/>
    </row>
    <row r="23" spans="2:16" ht="17.25" customHeight="1" outlineLevel="1">
      <c r="B23" s="308" t="s">
        <v>18</v>
      </c>
      <c r="C23" s="309" t="str">
        <f>C19&amp;"/-40"</f>
        <v>MOU-12HN1-Q/-40</v>
      </c>
      <c r="D23" s="309" t="s">
        <v>17</v>
      </c>
      <c r="E23" s="211" t="s">
        <v>0</v>
      </c>
      <c r="F23" s="211" t="s">
        <v>74</v>
      </c>
      <c r="G23" s="310">
        <v>3.66</v>
      </c>
      <c r="H23" s="310">
        <v>3.81</v>
      </c>
      <c r="I23" s="311" t="str">
        <f>VLOOKUP(B23,'Общий список'!$B:$F,4,0)&amp;" / "&amp;VLOOKUP(D23,'Общий список'!$B:$F,4,0)</f>
        <v>M_PREM / D_ACC</v>
      </c>
      <c r="J23" s="403">
        <f>VLOOKUP(B23,'Общий список'!$B:$F,3,0)</f>
        <v>26990</v>
      </c>
      <c r="K23" s="403">
        <f>VLOOKUP(C23,'Общий список'!$B:$F,3,0)</f>
        <v>81390</v>
      </c>
      <c r="L23" s="403">
        <f>VLOOKUP(D23,'Общий список'!$B:$F,3,0)</f>
        <v>7000</v>
      </c>
      <c r="M23" s="404">
        <f>ROUND((J23+K23)*(1-$M$6)+(L23*(1-$M$7)),0)</f>
        <v>51713</v>
      </c>
      <c r="N23" s="312">
        <f>VLOOKUP(C23,'Общий список'!B:H,7,FALSE)+VLOOKUP(D23,'Общий список'!B:H,7,FALSE)+VLOOKUP(B23,'Общий список'!B:H,7,FALSE)</f>
        <v>79990</v>
      </c>
      <c r="O23" s="75" t="s">
        <v>599</v>
      </c>
      <c r="P23" s="270"/>
    </row>
    <row r="24" spans="2:16" ht="15" customHeight="1" outlineLevel="1">
      <c r="B24" s="94"/>
      <c r="C24" s="95"/>
      <c r="D24" s="95"/>
      <c r="E24" s="95"/>
      <c r="F24" s="95"/>
      <c r="G24" s="95"/>
      <c r="H24" s="95"/>
      <c r="I24" s="95"/>
      <c r="J24" s="296"/>
      <c r="K24" s="296"/>
      <c r="L24" s="296"/>
      <c r="M24" s="296"/>
      <c r="N24" s="95"/>
      <c r="P24" s="270"/>
    </row>
    <row r="25" spans="2:16" ht="90" customHeight="1">
      <c r="B25" s="98" t="s">
        <v>651</v>
      </c>
      <c r="C25" s="87"/>
      <c r="D25" s="87"/>
      <c r="E25" s="87"/>
      <c r="F25" s="87"/>
      <c r="G25" s="87"/>
      <c r="H25" s="437" t="s">
        <v>671</v>
      </c>
      <c r="I25" s="437"/>
      <c r="J25" s="437"/>
      <c r="K25" s="437"/>
      <c r="L25" s="322"/>
      <c r="M25" s="322"/>
      <c r="N25" s="87"/>
      <c r="P25" s="270"/>
    </row>
    <row r="26" spans="2:16" ht="17.25" customHeight="1" outlineLevel="1">
      <c r="B26" s="94" t="s">
        <v>576</v>
      </c>
      <c r="C26" s="95"/>
      <c r="D26" s="95"/>
      <c r="E26" s="95"/>
      <c r="F26" s="95"/>
      <c r="G26" s="95"/>
      <c r="H26" s="95"/>
      <c r="I26" s="95"/>
      <c r="J26" s="296"/>
      <c r="K26" s="296"/>
      <c r="L26" s="296"/>
      <c r="M26" s="296"/>
      <c r="N26" s="95"/>
      <c r="P26" s="270"/>
    </row>
    <row r="27" spans="2:16" ht="17.25" customHeight="1" outlineLevel="1">
      <c r="B27" s="193" t="s">
        <v>263</v>
      </c>
      <c r="C27" s="194" t="s">
        <v>581</v>
      </c>
      <c r="D27" s="194" t="s">
        <v>215</v>
      </c>
      <c r="E27" s="209" t="s">
        <v>0</v>
      </c>
      <c r="F27" s="209" t="s">
        <v>74</v>
      </c>
      <c r="G27" s="304">
        <v>7.03</v>
      </c>
      <c r="H27" s="304">
        <v>7.91</v>
      </c>
      <c r="I27" s="305" t="str">
        <f>VLOOKUP(B27,'Общий список'!$B:$F,4,0)&amp;" / "&amp;VLOOKUP(D27,'Общий список'!$B:$F,4,0)</f>
        <v>M_PREM / D_ACC</v>
      </c>
      <c r="J27" s="401">
        <f>VLOOKUP(B27,'Общий список'!$B:$F,3,0)</f>
        <v>33990</v>
      </c>
      <c r="K27" s="401">
        <f>VLOOKUP(C27,'Общий список'!$B:$F,3,0)</f>
        <v>88000</v>
      </c>
      <c r="L27" s="401">
        <f>VLOOKUP(D27,'Общий список'!$B:$F,3,0)</f>
        <v>16000</v>
      </c>
      <c r="M27" s="402">
        <f t="shared" ref="M27:M30" si="2">ROUND((J27+K27)*(1-$M$6)+(L27*(1-$M$7)),0)</f>
        <v>64136</v>
      </c>
      <c r="N27" s="306">
        <f>VLOOKUP(C27,'Общий список'!B:H,7,FALSE)+VLOOKUP(D27,'Общий список'!B:H,7,FALSE)+VLOOKUP(B27,'Общий список'!B:H,7,FALSE)</f>
        <v>98990</v>
      </c>
      <c r="O27" s="75" t="s">
        <v>145</v>
      </c>
      <c r="P27" s="270"/>
    </row>
    <row r="28" spans="2:16" ht="17.25" customHeight="1" outlineLevel="1">
      <c r="B28" s="199" t="s">
        <v>265</v>
      </c>
      <c r="C28" s="117" t="s">
        <v>582</v>
      </c>
      <c r="D28" s="117" t="s">
        <v>215</v>
      </c>
      <c r="E28" s="118" t="s">
        <v>0</v>
      </c>
      <c r="F28" s="118" t="s">
        <v>74</v>
      </c>
      <c r="G28" s="303">
        <v>10.55</v>
      </c>
      <c r="H28" s="303">
        <v>11.14</v>
      </c>
      <c r="I28" s="239" t="str">
        <f>VLOOKUP(B28,'Общий список'!$B:$F,4,0)&amp;" / "&amp;VLOOKUP(D28,'Общий список'!$B:$F,4,0)</f>
        <v>M_PREM / D_ACC</v>
      </c>
      <c r="J28" s="405">
        <f>VLOOKUP(B28,'Общий список'!$B:$F,3,0)</f>
        <v>47990</v>
      </c>
      <c r="K28" s="405">
        <f>VLOOKUP(C28,'Общий список'!$B:$F,3,0)</f>
        <v>118000</v>
      </c>
      <c r="L28" s="405">
        <f>VLOOKUP(D28,'Общий список'!$B:$F,3,0)</f>
        <v>16000</v>
      </c>
      <c r="M28" s="406">
        <f t="shared" si="2"/>
        <v>83056</v>
      </c>
      <c r="N28" s="307">
        <f>VLOOKUP(C28,'Общий список'!B:H,7,FALSE)+VLOOKUP(D28,'Общий список'!B:H,7,FALSE)+VLOOKUP(B28,'Общий список'!B:H,7,FALSE)</f>
        <v>127990</v>
      </c>
      <c r="O28" s="75" t="s">
        <v>145</v>
      </c>
      <c r="P28" s="270"/>
    </row>
    <row r="29" spans="2:16" ht="17.25" customHeight="1" outlineLevel="1">
      <c r="B29" s="199" t="s">
        <v>266</v>
      </c>
      <c r="C29" s="117" t="s">
        <v>583</v>
      </c>
      <c r="D29" s="117" t="s">
        <v>215</v>
      </c>
      <c r="E29" s="118" t="s">
        <v>0</v>
      </c>
      <c r="F29" s="118" t="s">
        <v>74</v>
      </c>
      <c r="G29" s="303">
        <v>14.07</v>
      </c>
      <c r="H29" s="303">
        <v>15.24</v>
      </c>
      <c r="I29" s="239" t="str">
        <f>VLOOKUP(B29,'Общий список'!$B:$F,4,0)&amp;" / "&amp;VLOOKUP(D29,'Общий список'!$B:$F,4,0)</f>
        <v>M_PREM / D_ACC</v>
      </c>
      <c r="J29" s="405">
        <f>VLOOKUP(B29,'Общий список'!$B:$F,3,0)</f>
        <v>60990</v>
      </c>
      <c r="K29" s="405">
        <f>VLOOKUP(C29,'Общий список'!$B:$F,3,0)</f>
        <v>143000</v>
      </c>
      <c r="L29" s="405">
        <f>VLOOKUP(D29,'Общий список'!$B:$F,3,0)</f>
        <v>16000</v>
      </c>
      <c r="M29" s="406">
        <f t="shared" si="2"/>
        <v>99396</v>
      </c>
      <c r="N29" s="307">
        <f>VLOOKUP(C29,'Общий список'!B:H,7,FALSE)+VLOOKUP(D29,'Общий список'!B:H,7,FALSE)+VLOOKUP(B29,'Общий список'!B:H,7,FALSE)</f>
        <v>152990</v>
      </c>
      <c r="O29" s="75" t="s">
        <v>145</v>
      </c>
      <c r="P29" s="270"/>
    </row>
    <row r="30" spans="2:16" ht="17.25" customHeight="1" outlineLevel="1">
      <c r="B30" s="199" t="s">
        <v>267</v>
      </c>
      <c r="C30" s="117" t="s">
        <v>584</v>
      </c>
      <c r="D30" s="117" t="s">
        <v>215</v>
      </c>
      <c r="E30" s="118" t="s">
        <v>0</v>
      </c>
      <c r="F30" s="118" t="s">
        <v>74</v>
      </c>
      <c r="G30" s="303">
        <v>16.12</v>
      </c>
      <c r="H30" s="303">
        <v>17.88</v>
      </c>
      <c r="I30" s="239" t="str">
        <f>VLOOKUP(B30,'Общий список'!$B:$F,4,0)&amp;" / "&amp;VLOOKUP(D30,'Общий список'!$B:$F,4,0)</f>
        <v>M_PREM / D_ACC</v>
      </c>
      <c r="J30" s="405">
        <f>VLOOKUP(B30,'Общий список'!$B:$F,3,0)</f>
        <v>73990</v>
      </c>
      <c r="K30" s="405">
        <f>VLOOKUP(C30,'Общий список'!$B:$F,3,0)</f>
        <v>163000</v>
      </c>
      <c r="L30" s="405">
        <f>VLOOKUP(D30,'Общий список'!$B:$F,3,0)</f>
        <v>16000</v>
      </c>
      <c r="M30" s="406">
        <f t="shared" si="2"/>
        <v>113586</v>
      </c>
      <c r="N30" s="307">
        <f>VLOOKUP(C30,'Общий список'!B:H,7,FALSE)+VLOOKUP(D30,'Общий список'!B:H,7,FALSE)+VLOOKUP(B30,'Общий список'!B:H,7,FALSE)</f>
        <v>174990</v>
      </c>
      <c r="O30" s="75" t="s">
        <v>145</v>
      </c>
      <c r="P30" s="270"/>
    </row>
    <row r="31" spans="2:16" ht="17.25" customHeight="1" outlineLevel="1">
      <c r="B31" s="94" t="s">
        <v>579</v>
      </c>
      <c r="C31" s="95"/>
      <c r="D31" s="95"/>
      <c r="E31" s="95"/>
      <c r="F31" s="95"/>
      <c r="G31" s="95"/>
      <c r="H31" s="95"/>
      <c r="I31" s="95"/>
      <c r="J31" s="398"/>
      <c r="K31" s="398"/>
      <c r="L31" s="398"/>
      <c r="M31" s="398"/>
      <c r="N31" s="95"/>
      <c r="P31" s="270"/>
    </row>
    <row r="32" spans="2:16" ht="18" customHeight="1" outlineLevel="1">
      <c r="B32" s="193" t="s">
        <v>263</v>
      </c>
      <c r="C32" s="194" t="s">
        <v>264</v>
      </c>
      <c r="D32" s="194" t="s">
        <v>215</v>
      </c>
      <c r="E32" s="209" t="s">
        <v>0</v>
      </c>
      <c r="F32" s="209" t="s">
        <v>74</v>
      </c>
      <c r="G32" s="304">
        <v>7.03</v>
      </c>
      <c r="H32" s="304">
        <v>7.91</v>
      </c>
      <c r="I32" s="305" t="str">
        <f>VLOOKUP(B32,'Общий список'!$B:$F,4,0)&amp;" / "&amp;VLOOKUP(D32,'Общий список'!$B:$F,4,0)</f>
        <v>M_PREM / D_ACC</v>
      </c>
      <c r="J32" s="401">
        <f>VLOOKUP(B32,'Общий список'!$B:$F,3,0)</f>
        <v>33990</v>
      </c>
      <c r="K32" s="401">
        <f>VLOOKUP(C32,'Общий список'!$B:$F,3,0)</f>
        <v>88000</v>
      </c>
      <c r="L32" s="401">
        <f>VLOOKUP(D32,'Общий список'!$B:$F,3,0)</f>
        <v>16000</v>
      </c>
      <c r="M32" s="402">
        <f t="shared" ref="M32:M35" si="3">ROUND((J32+K32)*(1-$M$6)+(L32*(1-$M$7)),0)</f>
        <v>64136</v>
      </c>
      <c r="N32" s="306">
        <f>VLOOKUP(C32,'Общий список'!B:H,7,FALSE)+VLOOKUP(D32,'Общий список'!B:H,7,FALSE)+VLOOKUP(B32,'Общий список'!B:H,7,FALSE)</f>
        <v>93990</v>
      </c>
      <c r="O32" s="75" t="s">
        <v>599</v>
      </c>
      <c r="P32" s="270"/>
    </row>
    <row r="33" spans="2:16" ht="18" customHeight="1" outlineLevel="1">
      <c r="B33" s="199" t="s">
        <v>265</v>
      </c>
      <c r="C33" s="117" t="s">
        <v>24</v>
      </c>
      <c r="D33" s="117" t="s">
        <v>215</v>
      </c>
      <c r="E33" s="118" t="s">
        <v>0</v>
      </c>
      <c r="F33" s="118" t="s">
        <v>74</v>
      </c>
      <c r="G33" s="303">
        <v>10.55</v>
      </c>
      <c r="H33" s="303">
        <v>11.14</v>
      </c>
      <c r="I33" s="239" t="str">
        <f>VLOOKUP(B33,'Общий список'!$B:$F,4,0)&amp;" / "&amp;VLOOKUP(D33,'Общий список'!$B:$F,4,0)</f>
        <v>M_PREM / D_ACC</v>
      </c>
      <c r="J33" s="405">
        <f>VLOOKUP(B33,'Общий список'!$B:$F,3,0)</f>
        <v>47990</v>
      </c>
      <c r="K33" s="405">
        <f>VLOOKUP(C33,'Общий список'!$B:$F,3,0)</f>
        <v>118000</v>
      </c>
      <c r="L33" s="405">
        <f>VLOOKUP(D33,'Общий список'!$B:$F,3,0)</f>
        <v>16000</v>
      </c>
      <c r="M33" s="406">
        <f t="shared" si="3"/>
        <v>83056</v>
      </c>
      <c r="N33" s="307">
        <f>VLOOKUP(C33,'Общий список'!B:H,7,FALSE)+VLOOKUP(D33,'Общий список'!B:H,7,FALSE)+VLOOKUP(B33,'Общий список'!B:H,7,FALSE)</f>
        <v>127990</v>
      </c>
      <c r="O33" s="75" t="s">
        <v>599</v>
      </c>
      <c r="P33" s="270"/>
    </row>
    <row r="34" spans="2:16" ht="18" customHeight="1" outlineLevel="1">
      <c r="B34" s="199" t="s">
        <v>266</v>
      </c>
      <c r="C34" s="117" t="s">
        <v>97</v>
      </c>
      <c r="D34" s="117" t="s">
        <v>215</v>
      </c>
      <c r="E34" s="118" t="s">
        <v>0</v>
      </c>
      <c r="F34" s="118" t="s">
        <v>74</v>
      </c>
      <c r="G34" s="303">
        <v>14.07</v>
      </c>
      <c r="H34" s="303">
        <v>15.3</v>
      </c>
      <c r="I34" s="239" t="str">
        <f>VLOOKUP(B34,'Общий список'!$B:$F,4,0)&amp;" / "&amp;VLOOKUP(D34,'Общий список'!$B:$F,4,0)</f>
        <v>M_PREM / D_ACC</v>
      </c>
      <c r="J34" s="405">
        <f>VLOOKUP(B34,'Общий список'!$B:$F,3,0)</f>
        <v>60990</v>
      </c>
      <c r="K34" s="405">
        <f>VLOOKUP(C34,'Общий список'!$B:$F,3,0)</f>
        <v>143000</v>
      </c>
      <c r="L34" s="405">
        <f>VLOOKUP(D34,'Общий список'!$B:$F,3,0)</f>
        <v>16000</v>
      </c>
      <c r="M34" s="406">
        <f t="shared" si="3"/>
        <v>99396</v>
      </c>
      <c r="N34" s="307">
        <f>VLOOKUP(C34,'Общий список'!B:H,7,FALSE)+VLOOKUP(D34,'Общий список'!B:H,7,FALSE)+VLOOKUP(B34,'Общий список'!B:H,7,FALSE)</f>
        <v>152990</v>
      </c>
      <c r="O34" s="75" t="s">
        <v>599</v>
      </c>
      <c r="P34" s="270"/>
    </row>
    <row r="35" spans="2:16" ht="18" customHeight="1" outlineLevel="1">
      <c r="B35" s="199" t="s">
        <v>267</v>
      </c>
      <c r="C35" s="117" t="s">
        <v>204</v>
      </c>
      <c r="D35" s="117" t="s">
        <v>215</v>
      </c>
      <c r="E35" s="118" t="s">
        <v>0</v>
      </c>
      <c r="F35" s="118" t="s">
        <v>74</v>
      </c>
      <c r="G35" s="303">
        <v>16.12</v>
      </c>
      <c r="H35" s="303">
        <v>17.88</v>
      </c>
      <c r="I35" s="239" t="str">
        <f>VLOOKUP(B35,'Общий список'!$B:$F,4,0)&amp;" / "&amp;VLOOKUP(D35,'Общий список'!$B:$F,4,0)</f>
        <v>M_PREM / D_ACC</v>
      </c>
      <c r="J35" s="405">
        <f>VLOOKUP(B35,'Общий список'!$B:$F,3,0)</f>
        <v>73990</v>
      </c>
      <c r="K35" s="405">
        <f>VLOOKUP(C35,'Общий список'!$B:$F,3,0)</f>
        <v>163000</v>
      </c>
      <c r="L35" s="405">
        <f>VLOOKUP(D35,'Общий список'!$B:$F,3,0)</f>
        <v>16000</v>
      </c>
      <c r="M35" s="406">
        <f t="shared" si="3"/>
        <v>113586</v>
      </c>
      <c r="N35" s="307">
        <f>VLOOKUP(C35,'Общий список'!B:H,7,FALSE)+VLOOKUP(D35,'Общий список'!B:H,7,FALSE)+VLOOKUP(B35,'Общий список'!B:H,7,FALSE)</f>
        <v>174990</v>
      </c>
      <c r="O35" s="75" t="s">
        <v>599</v>
      </c>
      <c r="P35" s="270"/>
    </row>
    <row r="36" spans="2:16" ht="18" customHeight="1" outlineLevel="1">
      <c r="B36" s="94" t="s">
        <v>580</v>
      </c>
      <c r="C36" s="95"/>
      <c r="D36" s="95"/>
      <c r="E36" s="95"/>
      <c r="F36" s="95"/>
      <c r="G36" s="95"/>
      <c r="H36" s="95"/>
      <c r="I36" s="95"/>
      <c r="J36" s="398"/>
      <c r="K36" s="398"/>
      <c r="L36" s="398"/>
      <c r="M36" s="398"/>
      <c r="N36" s="95"/>
      <c r="P36" s="270"/>
    </row>
    <row r="37" spans="2:16" ht="18" customHeight="1" outlineLevel="1">
      <c r="B37" s="323" t="s">
        <v>263</v>
      </c>
      <c r="C37" s="324" t="s">
        <v>586</v>
      </c>
      <c r="D37" s="194" t="s">
        <v>215</v>
      </c>
      <c r="E37" s="209" t="s">
        <v>0</v>
      </c>
      <c r="F37" s="209" t="s">
        <v>74</v>
      </c>
      <c r="G37" s="156">
        <v>7.03</v>
      </c>
      <c r="H37" s="156">
        <v>7.91</v>
      </c>
      <c r="I37" s="157" t="str">
        <f>VLOOKUP(B37,'Общий список'!$B:$F,4,0)&amp;" / "&amp;VLOOKUP(D37,'Общий список'!$B:$F,4,0)</f>
        <v>M_PREM / D_ACC</v>
      </c>
      <c r="J37" s="392">
        <f>VLOOKUP(B37,'Общий список'!$B:$F,3,0)</f>
        <v>33990</v>
      </c>
      <c r="K37" s="392">
        <f>VLOOKUP(C37,'Общий список'!$B:$F,3,0)</f>
        <v>103400</v>
      </c>
      <c r="L37" s="392">
        <f>VLOOKUP(D37,'Общий список'!$B:$F,3,0)</f>
        <v>16000</v>
      </c>
      <c r="M37" s="393">
        <f>ROUND((J37+K37)*(1-$M$6)+(L37*(1-$M$7)),0)</f>
        <v>70758</v>
      </c>
      <c r="N37" s="306">
        <f>VLOOKUP(C37,'Общий список'!B:H,7,FALSE)+VLOOKUP(D37,'Общий список'!B:H,7,FALSE)+VLOOKUP(B37,'Общий список'!B:H,7,FALSE)</f>
        <v>108990</v>
      </c>
      <c r="P37" s="270"/>
    </row>
    <row r="38" spans="2:16" ht="18" customHeight="1" outlineLevel="1">
      <c r="B38" s="210" t="s">
        <v>263</v>
      </c>
      <c r="C38" s="143" t="s">
        <v>500</v>
      </c>
      <c r="D38" s="117" t="s">
        <v>215</v>
      </c>
      <c r="E38" s="118" t="s">
        <v>0</v>
      </c>
      <c r="F38" s="118" t="s">
        <v>74</v>
      </c>
      <c r="G38" s="92">
        <v>7.03</v>
      </c>
      <c r="H38" s="92">
        <v>7.91</v>
      </c>
      <c r="I38" s="93" t="str">
        <f>VLOOKUP(B38,'Общий список'!$B:$F,4,0)&amp;" / "&amp;VLOOKUP(D38,'Общий список'!$B:$F,4,0)</f>
        <v>M_PREM / D_ACC</v>
      </c>
      <c r="J38" s="384">
        <f>VLOOKUP(B38,'Общий список'!$B:$F,3,0)</f>
        <v>33990</v>
      </c>
      <c r="K38" s="384">
        <f>VLOOKUP(C38,'Общий список'!$B:$F,3,0)</f>
        <v>103400</v>
      </c>
      <c r="L38" s="384">
        <f>VLOOKUP(D38,'Общий список'!$B:$F,3,0)</f>
        <v>16000</v>
      </c>
      <c r="M38" s="397">
        <f>ROUND((J38+K38)*(1-$M$6)+(L38*(1-$M$7)),0)</f>
        <v>70758</v>
      </c>
      <c r="N38" s="307">
        <f>VLOOKUP(C38,'Общий список'!B:H,7,FALSE)+VLOOKUP(D38,'Общий список'!B:H,7,FALSE)+VLOOKUP(B38,'Общий список'!B:H,7,FALSE)</f>
        <v>108990</v>
      </c>
      <c r="P38" s="270"/>
    </row>
    <row r="39" spans="2:16" ht="18" customHeight="1" outlineLevel="1">
      <c r="B39" s="210" t="s">
        <v>265</v>
      </c>
      <c r="C39" s="143" t="s">
        <v>38</v>
      </c>
      <c r="D39" s="117" t="s">
        <v>215</v>
      </c>
      <c r="E39" s="118" t="s">
        <v>0</v>
      </c>
      <c r="F39" s="118" t="s">
        <v>74</v>
      </c>
      <c r="G39" s="92">
        <v>10.55</v>
      </c>
      <c r="H39" s="92">
        <v>11.14</v>
      </c>
      <c r="I39" s="93" t="str">
        <f>VLOOKUP(B39,'Общий список'!$B:$F,4,0)&amp;" / "&amp;VLOOKUP(D39,'Общий список'!$B:$F,4,0)</f>
        <v>M_PREM / D_ACC</v>
      </c>
      <c r="J39" s="384">
        <f>VLOOKUP(B39,'Общий список'!$B:$F,3,0)</f>
        <v>47990</v>
      </c>
      <c r="K39" s="384">
        <f>VLOOKUP(C39,'Общий список'!$B:$F,3,0)</f>
        <v>137700</v>
      </c>
      <c r="L39" s="384">
        <f>VLOOKUP(D39,'Общий список'!$B:$F,3,0)</f>
        <v>16000</v>
      </c>
      <c r="M39" s="397">
        <f t="shared" ref="M39:M41" si="4">ROUND((J39+K39)*(1-$M$6)+(L39*(1-$M$7)),0)</f>
        <v>91527</v>
      </c>
      <c r="N39" s="307">
        <f>VLOOKUP(C39,'Общий список'!B:H,7,FALSE)+VLOOKUP(D39,'Общий список'!B:H,7,FALSE)+VLOOKUP(B39,'Общий список'!B:H,7,FALSE)</f>
        <v>140990</v>
      </c>
      <c r="P39" s="270"/>
    </row>
    <row r="40" spans="2:16" ht="18" customHeight="1" outlineLevel="1">
      <c r="B40" s="210" t="s">
        <v>266</v>
      </c>
      <c r="C40" s="143" t="s">
        <v>501</v>
      </c>
      <c r="D40" s="117" t="s">
        <v>215</v>
      </c>
      <c r="E40" s="118" t="s">
        <v>0</v>
      </c>
      <c r="F40" s="118" t="s">
        <v>74</v>
      </c>
      <c r="G40" s="92">
        <v>14.07</v>
      </c>
      <c r="H40" s="92">
        <v>15.3</v>
      </c>
      <c r="I40" s="93" t="str">
        <f>VLOOKUP(B40,'Общий список'!$B:$F,4,0)&amp;" / "&amp;VLOOKUP(D40,'Общий список'!$B:$F,4,0)</f>
        <v>M_PREM / D_ACC</v>
      </c>
      <c r="J40" s="384">
        <f>VLOOKUP(B40,'Общий список'!$B:$F,3,0)</f>
        <v>60990</v>
      </c>
      <c r="K40" s="384">
        <f>VLOOKUP(C40,'Общий список'!$B:$F,3,0)</f>
        <v>162700</v>
      </c>
      <c r="L40" s="384">
        <f>VLOOKUP(D40,'Общий список'!$B:$F,3,0)</f>
        <v>16000</v>
      </c>
      <c r="M40" s="397">
        <f t="shared" si="4"/>
        <v>107867</v>
      </c>
      <c r="N40" s="307">
        <f>VLOOKUP(C40,'Общий список'!B:H,7,FALSE)+VLOOKUP(D40,'Общий список'!B:H,7,FALSE)+VLOOKUP(B40,'Общий список'!B:H,7,FALSE)</f>
        <v>166990</v>
      </c>
      <c r="P40" s="270"/>
    </row>
    <row r="41" spans="2:16" ht="18" customHeight="1" outlineLevel="1">
      <c r="B41" s="210" t="s">
        <v>267</v>
      </c>
      <c r="C41" s="143" t="s">
        <v>502</v>
      </c>
      <c r="D41" s="117" t="s">
        <v>215</v>
      </c>
      <c r="E41" s="118" t="s">
        <v>0</v>
      </c>
      <c r="F41" s="118" t="s">
        <v>74</v>
      </c>
      <c r="G41" s="92">
        <v>16.12</v>
      </c>
      <c r="H41" s="92">
        <v>17.88</v>
      </c>
      <c r="I41" s="93" t="str">
        <f>VLOOKUP(B41,'Общий список'!$B:$F,4,0)&amp;" / "&amp;VLOOKUP(D41,'Общий список'!$B:$F,4,0)</f>
        <v>M_PREM / D_ACC</v>
      </c>
      <c r="J41" s="384">
        <f>VLOOKUP(B41,'Общий список'!$B:$F,3,0)</f>
        <v>73990</v>
      </c>
      <c r="K41" s="384">
        <f>VLOOKUP(C41,'Общий список'!$B:$F,3,0)</f>
        <v>182700</v>
      </c>
      <c r="L41" s="384">
        <f>VLOOKUP(D41,'Общий список'!$B:$F,3,0)</f>
        <v>16000</v>
      </c>
      <c r="M41" s="397">
        <f t="shared" si="4"/>
        <v>122057</v>
      </c>
      <c r="N41" s="307">
        <f>VLOOKUP(C41,'Общий список'!B:H,7,FALSE)+VLOOKUP(D41,'Общий список'!B:H,7,FALSE)+VLOOKUP(B41,'Общий список'!B:H,7,FALSE)</f>
        <v>187990</v>
      </c>
      <c r="P41" s="270"/>
    </row>
    <row r="42" spans="2:16" ht="15" customHeight="1" outlineLevel="1">
      <c r="B42" s="94"/>
      <c r="C42" s="95"/>
      <c r="D42" s="95"/>
      <c r="E42" s="95"/>
      <c r="F42" s="95"/>
      <c r="G42" s="95"/>
      <c r="H42" s="95"/>
      <c r="I42" s="95"/>
      <c r="J42" s="296"/>
      <c r="K42" s="296"/>
      <c r="L42" s="296"/>
      <c r="M42" s="296"/>
      <c r="N42" s="95"/>
      <c r="O42" s="95"/>
      <c r="P42" s="270"/>
    </row>
    <row r="43" spans="2:16" ht="90" customHeight="1">
      <c r="B43" s="98" t="s">
        <v>659</v>
      </c>
      <c r="C43" s="87"/>
      <c r="D43" s="87"/>
      <c r="E43" s="87"/>
      <c r="F43" s="87"/>
      <c r="G43" s="87"/>
      <c r="H43" s="437" t="s">
        <v>672</v>
      </c>
      <c r="I43" s="437"/>
      <c r="J43" s="437"/>
      <c r="K43" s="437"/>
      <c r="L43" s="322"/>
      <c r="M43" s="322"/>
      <c r="N43" s="87"/>
      <c r="P43" s="270"/>
    </row>
    <row r="44" spans="2:16" ht="18" customHeight="1" outlineLevel="1">
      <c r="B44" s="94" t="s">
        <v>576</v>
      </c>
      <c r="C44" s="95"/>
      <c r="D44" s="95"/>
      <c r="E44" s="95"/>
      <c r="F44" s="95"/>
      <c r="G44" s="95"/>
      <c r="H44" s="95"/>
      <c r="I44" s="95"/>
      <c r="J44" s="296"/>
      <c r="K44" s="296"/>
      <c r="L44" s="296"/>
      <c r="M44" s="296"/>
      <c r="N44" s="111"/>
      <c r="P44" s="270"/>
    </row>
    <row r="45" spans="2:16" ht="18" customHeight="1" outlineLevel="1">
      <c r="B45" s="193" t="s">
        <v>585</v>
      </c>
      <c r="C45" s="194" t="s">
        <v>578</v>
      </c>
      <c r="D45" s="194"/>
      <c r="E45" s="209" t="s">
        <v>0</v>
      </c>
      <c r="F45" s="209" t="s">
        <v>74</v>
      </c>
      <c r="G45" s="156">
        <v>5.57</v>
      </c>
      <c r="H45" s="156">
        <v>5.86</v>
      </c>
      <c r="I45" s="157" t="str">
        <f>VLOOKUP(B45,'Общий список'!$B:$F,4,0)</f>
        <v>M_PREM</v>
      </c>
      <c r="J45" s="392">
        <f>VLOOKUP(B45,'Общий список'!$B:$F,3,0)</f>
        <v>48990</v>
      </c>
      <c r="K45" s="392">
        <f>VLOOKUP(C45,'Общий список'!$B:$F,3,0)</f>
        <v>69000</v>
      </c>
      <c r="L45" s="392"/>
      <c r="M45" s="393">
        <f t="shared" ref="M45:M63" si="5">ROUND((J45+K45)*(1-$M$6)+(L45*(1-$M$7)),0)</f>
        <v>50736</v>
      </c>
      <c r="N45" s="306">
        <f>VLOOKUP(B45,'Общий список'!B:H,7,FALSE)+VLOOKUP(C45,'Общий список'!B:H,7,FALSE)</f>
        <v>78990</v>
      </c>
      <c r="O45" s="75" t="s">
        <v>145</v>
      </c>
      <c r="P45" s="270"/>
    </row>
    <row r="46" spans="2:16" ht="18" customHeight="1" outlineLevel="1">
      <c r="B46" s="325" t="s">
        <v>29</v>
      </c>
      <c r="C46" s="326" t="s">
        <v>581</v>
      </c>
      <c r="D46" s="326"/>
      <c r="E46" s="118" t="s">
        <v>0</v>
      </c>
      <c r="F46" s="118" t="s">
        <v>74</v>
      </c>
      <c r="G46" s="327">
        <v>7.03</v>
      </c>
      <c r="H46" s="327">
        <v>7.91</v>
      </c>
      <c r="I46" s="93" t="str">
        <f>VLOOKUP(B46,'Общий список'!$B:$F,4,0)</f>
        <v>M_PREM</v>
      </c>
      <c r="J46" s="384">
        <f>VLOOKUP(B46,'Общий список'!$B:$F,3,0)</f>
        <v>53990</v>
      </c>
      <c r="K46" s="384">
        <f>VLOOKUP(C46,'Общий список'!$B:$F,3,0)</f>
        <v>88000</v>
      </c>
      <c r="L46" s="384"/>
      <c r="M46" s="397">
        <f t="shared" ref="M46:M49" si="6">ROUND((J46+K46)*(1-$M$6)+(L46*(1-$M$7)),0)</f>
        <v>61056</v>
      </c>
      <c r="N46" s="307">
        <f>VLOOKUP(B46,'Общий список'!B:H,7,FALSE)+VLOOKUP(C46,'Общий список'!B:H,7,FALSE)</f>
        <v>94990</v>
      </c>
      <c r="O46" s="75" t="s">
        <v>145</v>
      </c>
      <c r="P46" s="270"/>
    </row>
    <row r="47" spans="2:16" ht="18" customHeight="1" outlineLevel="1">
      <c r="B47" s="325" t="s">
        <v>30</v>
      </c>
      <c r="C47" s="326" t="s">
        <v>582</v>
      </c>
      <c r="D47" s="326"/>
      <c r="E47" s="118" t="s">
        <v>0</v>
      </c>
      <c r="F47" s="118" t="s">
        <v>74</v>
      </c>
      <c r="G47" s="327">
        <v>10.55</v>
      </c>
      <c r="H47" s="327">
        <v>10.55</v>
      </c>
      <c r="I47" s="93" t="str">
        <f>VLOOKUP(B47,'Общий список'!$B:$F,4,0)</f>
        <v>M_PREM</v>
      </c>
      <c r="J47" s="384">
        <f>VLOOKUP(B47,'Общий список'!$B:$F,3,0)</f>
        <v>72990</v>
      </c>
      <c r="K47" s="384">
        <f>VLOOKUP(C47,'Общий список'!$B:$F,3,0)</f>
        <v>118000</v>
      </c>
      <c r="L47" s="384"/>
      <c r="M47" s="397">
        <f t="shared" si="6"/>
        <v>82126</v>
      </c>
      <c r="N47" s="307">
        <f>VLOOKUP(B47,'Общий список'!B:H,7,FALSE)+VLOOKUP(C47,'Общий список'!B:H,7,FALSE)</f>
        <v>127990</v>
      </c>
      <c r="O47" s="75" t="s">
        <v>145</v>
      </c>
      <c r="P47" s="270"/>
    </row>
    <row r="48" spans="2:16" ht="18" customHeight="1" outlineLevel="1">
      <c r="B48" s="325" t="s">
        <v>98</v>
      </c>
      <c r="C48" s="326" t="s">
        <v>583</v>
      </c>
      <c r="D48" s="326"/>
      <c r="E48" s="118" t="s">
        <v>0</v>
      </c>
      <c r="F48" s="118" t="s">
        <v>74</v>
      </c>
      <c r="G48" s="327">
        <v>14.07</v>
      </c>
      <c r="H48" s="327">
        <v>16.12</v>
      </c>
      <c r="I48" s="93" t="str">
        <f>VLOOKUP(B48,'Общий список'!$B:$F,4,0)</f>
        <v>M_PREM</v>
      </c>
      <c r="J48" s="384">
        <f>VLOOKUP(B48,'Общий список'!$B:$F,3,0)</f>
        <v>79990</v>
      </c>
      <c r="K48" s="384">
        <f>VLOOKUP(C48,'Общий список'!$B:$F,3,0)</f>
        <v>143000</v>
      </c>
      <c r="L48" s="384"/>
      <c r="M48" s="397">
        <f t="shared" si="6"/>
        <v>95886</v>
      </c>
      <c r="N48" s="307">
        <f>VLOOKUP(B48,'Общий список'!B:H,7,FALSE)+VLOOKUP(C48,'Общий список'!B:H,7,FALSE)</f>
        <v>147990</v>
      </c>
      <c r="O48" s="75" t="s">
        <v>145</v>
      </c>
      <c r="P48" s="270"/>
    </row>
    <row r="49" spans="2:16" ht="18" customHeight="1" outlineLevel="1">
      <c r="B49" s="328" t="s">
        <v>10</v>
      </c>
      <c r="C49" s="329" t="s">
        <v>584</v>
      </c>
      <c r="D49" s="329"/>
      <c r="E49" s="211" t="s">
        <v>0</v>
      </c>
      <c r="F49" s="211" t="s">
        <v>74</v>
      </c>
      <c r="G49" s="330">
        <v>16.12</v>
      </c>
      <c r="H49" s="330">
        <v>17.59</v>
      </c>
      <c r="I49" s="155" t="str">
        <f>VLOOKUP(B49,'Общий список'!$B:$F,4,0)</f>
        <v>M_PREM</v>
      </c>
      <c r="J49" s="394">
        <f>VLOOKUP(B49,'Общий список'!$B:$F,3,0)</f>
        <v>81990</v>
      </c>
      <c r="K49" s="394">
        <f>VLOOKUP(C49,'Общий список'!$B:$F,3,0)</f>
        <v>163000</v>
      </c>
      <c r="L49" s="394"/>
      <c r="M49" s="395">
        <f t="shared" si="6"/>
        <v>105346</v>
      </c>
      <c r="N49" s="312">
        <f>VLOOKUP(B49,'Общий список'!B:H,7,FALSE)+VLOOKUP(C49,'Общий список'!B:H,7,FALSE)</f>
        <v>163990</v>
      </c>
      <c r="O49" s="75" t="s">
        <v>145</v>
      </c>
      <c r="P49" s="270"/>
    </row>
    <row r="50" spans="2:16" ht="18" customHeight="1" outlineLevel="1">
      <c r="B50" s="94" t="s">
        <v>579</v>
      </c>
      <c r="C50" s="95"/>
      <c r="D50" s="95"/>
      <c r="E50" s="95"/>
      <c r="F50" s="95"/>
      <c r="G50" s="95"/>
      <c r="H50" s="95"/>
      <c r="I50" s="95"/>
      <c r="J50" s="398"/>
      <c r="K50" s="398"/>
      <c r="L50" s="398"/>
      <c r="M50" s="398"/>
      <c r="N50" s="111"/>
      <c r="P50" s="270"/>
    </row>
    <row r="51" spans="2:16" ht="18" customHeight="1" outlineLevel="1">
      <c r="B51" s="193" t="s">
        <v>28</v>
      </c>
      <c r="C51" s="194" t="s">
        <v>20</v>
      </c>
      <c r="D51" s="194"/>
      <c r="E51" s="209" t="s">
        <v>0</v>
      </c>
      <c r="F51" s="209" t="s">
        <v>74</v>
      </c>
      <c r="G51" s="156">
        <v>5.42</v>
      </c>
      <c r="H51" s="156">
        <v>5.57</v>
      </c>
      <c r="I51" s="157" t="str">
        <f>VLOOKUP(B51,'Общий список'!$B:$F,4,0)</f>
        <v>M_PREM</v>
      </c>
      <c r="J51" s="392">
        <f>VLOOKUP(B51,'Общий список'!$B:$F,3,0)</f>
        <v>46990</v>
      </c>
      <c r="K51" s="392">
        <f>VLOOKUP(C51,'Общий список'!$B:$F,3,0)</f>
        <v>71000</v>
      </c>
      <c r="L51" s="392"/>
      <c r="M51" s="393">
        <f t="shared" ref="M51" si="7">ROUND((J51+K51)*(1-$M$6)+(L51*(1-$M$7)),0)</f>
        <v>50736</v>
      </c>
      <c r="N51" s="306">
        <f>VLOOKUP(B51,'Общий список'!B:H,7,FALSE)+VLOOKUP(C51,'Общий список'!B:H,7,FALSE)</f>
        <v>77990</v>
      </c>
      <c r="O51" s="75" t="s">
        <v>599</v>
      </c>
      <c r="P51" s="270"/>
    </row>
    <row r="52" spans="2:16" ht="18" customHeight="1" outlineLevel="1">
      <c r="B52" s="199" t="s">
        <v>29</v>
      </c>
      <c r="C52" s="117" t="s">
        <v>268</v>
      </c>
      <c r="D52" s="117"/>
      <c r="E52" s="118" t="s">
        <v>0</v>
      </c>
      <c r="F52" s="118" t="s">
        <v>74</v>
      </c>
      <c r="G52" s="92">
        <v>7.03</v>
      </c>
      <c r="H52" s="92">
        <v>7.91</v>
      </c>
      <c r="I52" s="93" t="str">
        <f>VLOOKUP(B52,'Общий список'!$B:$F,4,0)</f>
        <v>M_PREM</v>
      </c>
      <c r="J52" s="384">
        <f>VLOOKUP(B52,'Общий список'!$B:$F,3,0)</f>
        <v>53990</v>
      </c>
      <c r="K52" s="384">
        <f>VLOOKUP(C52,'Общий список'!$B:$F,3,0)</f>
        <v>88000</v>
      </c>
      <c r="L52" s="384"/>
      <c r="M52" s="397">
        <f>ROUND((J52+K52)*(1-$M$6)+(L52*(1-$M$7)),0)</f>
        <v>61056</v>
      </c>
      <c r="N52" s="307">
        <f>VLOOKUP(B52,'Общий список'!B:H,7,FALSE)+VLOOKUP(C52,'Общий список'!B:H,7,FALSE)</f>
        <v>94990</v>
      </c>
      <c r="O52" s="75" t="s">
        <v>599</v>
      </c>
      <c r="P52" s="270"/>
    </row>
    <row r="53" spans="2:16" ht="18" customHeight="1" outlineLevel="1">
      <c r="B53" s="199" t="s">
        <v>29</v>
      </c>
      <c r="C53" s="117" t="s">
        <v>22</v>
      </c>
      <c r="D53" s="117"/>
      <c r="E53" s="118" t="s">
        <v>0</v>
      </c>
      <c r="F53" s="118" t="s">
        <v>74</v>
      </c>
      <c r="G53" s="92">
        <v>7.03</v>
      </c>
      <c r="H53" s="92">
        <v>7.62</v>
      </c>
      <c r="I53" s="93" t="str">
        <f>VLOOKUP(B53,'Общий список'!$B:$F,4,0)</f>
        <v>M_PREM</v>
      </c>
      <c r="J53" s="384">
        <f>VLOOKUP(B53,'Общий список'!$B:$F,3,0)</f>
        <v>53990</v>
      </c>
      <c r="K53" s="384">
        <f>VLOOKUP(C53,'Общий список'!$B:$F,3,0)</f>
        <v>0</v>
      </c>
      <c r="L53" s="384"/>
      <c r="M53" s="397">
        <f t="shared" si="5"/>
        <v>23216</v>
      </c>
      <c r="N53" s="307">
        <f>VLOOKUP(B53,'Общий список'!B:H,7,FALSE)+VLOOKUP(C53,'Общий список'!B:H,7,FALSE)</f>
        <v>94990</v>
      </c>
      <c r="O53" s="75" t="s">
        <v>599</v>
      </c>
      <c r="P53" s="270"/>
    </row>
    <row r="54" spans="2:16" ht="18" customHeight="1" outlineLevel="1">
      <c r="B54" s="199" t="s">
        <v>30</v>
      </c>
      <c r="C54" s="117" t="s">
        <v>24</v>
      </c>
      <c r="D54" s="117"/>
      <c r="E54" s="118" t="s">
        <v>0</v>
      </c>
      <c r="F54" s="118" t="s">
        <v>74</v>
      </c>
      <c r="G54" s="92">
        <v>10.55</v>
      </c>
      <c r="H54" s="92">
        <v>10.55</v>
      </c>
      <c r="I54" s="93" t="str">
        <f>VLOOKUP(B54,'Общий список'!$B:$F,4,0)</f>
        <v>M_PREM</v>
      </c>
      <c r="J54" s="384">
        <f>VLOOKUP(B54,'Общий список'!$B:$F,3,0)</f>
        <v>72990</v>
      </c>
      <c r="K54" s="384">
        <f>VLOOKUP(C54,'Общий список'!$B:$F,3,0)</f>
        <v>118000</v>
      </c>
      <c r="L54" s="384"/>
      <c r="M54" s="397">
        <f t="shared" si="5"/>
        <v>82126</v>
      </c>
      <c r="N54" s="307">
        <f>VLOOKUP(B54,'Общий список'!B:H,7,FALSE)+VLOOKUP(C54,'Общий список'!B:H,7,FALSE)</f>
        <v>127990</v>
      </c>
      <c r="O54" s="75" t="s">
        <v>599</v>
      </c>
      <c r="P54" s="270"/>
    </row>
    <row r="55" spans="2:16" ht="18" customHeight="1" outlineLevel="1">
      <c r="B55" s="199" t="s">
        <v>98</v>
      </c>
      <c r="C55" s="117" t="s">
        <v>97</v>
      </c>
      <c r="D55" s="117"/>
      <c r="E55" s="118" t="s">
        <v>0</v>
      </c>
      <c r="F55" s="118" t="s">
        <v>74</v>
      </c>
      <c r="G55" s="92">
        <v>14.07</v>
      </c>
      <c r="H55" s="92">
        <v>16.12</v>
      </c>
      <c r="I55" s="93" t="str">
        <f>VLOOKUP(B55,'Общий список'!$B:$F,4,0)</f>
        <v>M_PREM</v>
      </c>
      <c r="J55" s="384">
        <f>VLOOKUP(B55,'Общий список'!$B:$F,3,0)</f>
        <v>79990</v>
      </c>
      <c r="K55" s="384">
        <f>VLOOKUP(C55,'Общий список'!$B:$F,3,0)</f>
        <v>143000</v>
      </c>
      <c r="L55" s="384"/>
      <c r="M55" s="397">
        <f t="shared" si="5"/>
        <v>95886</v>
      </c>
      <c r="N55" s="307">
        <f>VLOOKUP(B55,'Общий список'!B:H,7,FALSE)+VLOOKUP(C55,'Общий список'!B:H,7,FALSE)</f>
        <v>147990</v>
      </c>
      <c r="O55" s="75" t="s">
        <v>599</v>
      </c>
      <c r="P55" s="270"/>
    </row>
    <row r="56" spans="2:16" ht="18" customHeight="1" outlineLevel="1">
      <c r="B56" s="328" t="s">
        <v>10</v>
      </c>
      <c r="C56" s="329" t="s">
        <v>204</v>
      </c>
      <c r="D56" s="329"/>
      <c r="E56" s="331" t="s">
        <v>0</v>
      </c>
      <c r="F56" s="331" t="s">
        <v>74</v>
      </c>
      <c r="G56" s="330">
        <v>16.12</v>
      </c>
      <c r="H56" s="330">
        <v>17.579999999999998</v>
      </c>
      <c r="I56" s="332" t="str">
        <f>VLOOKUP(B56,'Общий список'!$B:$F,4,0)</f>
        <v>M_PREM</v>
      </c>
      <c r="J56" s="407">
        <f>VLOOKUP(B56,'Общий список'!$B:$F,3,0)</f>
        <v>81990</v>
      </c>
      <c r="K56" s="407">
        <f>VLOOKUP(C56,'Общий список'!$B:$F,3,0)</f>
        <v>163000</v>
      </c>
      <c r="L56" s="407"/>
      <c r="M56" s="408">
        <f>ROUND((J56+K56)*(1-$M$6)+(L56*(1-$M$7)),0)</f>
        <v>105346</v>
      </c>
      <c r="N56" s="333">
        <f>VLOOKUP(B56,'Общий список'!B:H,7,FALSE)+VLOOKUP(C56,'Общий список'!B:H,7,FALSE)</f>
        <v>163990</v>
      </c>
      <c r="O56" s="75" t="s">
        <v>599</v>
      </c>
      <c r="P56" s="270"/>
    </row>
    <row r="57" spans="2:16" ht="18" customHeight="1" outlineLevel="1">
      <c r="B57" s="94" t="s">
        <v>580</v>
      </c>
      <c r="C57" s="95"/>
      <c r="D57" s="95"/>
      <c r="E57" s="95"/>
      <c r="F57" s="95"/>
      <c r="G57" s="95"/>
      <c r="H57" s="95"/>
      <c r="I57" s="95"/>
      <c r="J57" s="398"/>
      <c r="K57" s="398"/>
      <c r="L57" s="398"/>
      <c r="M57" s="398"/>
      <c r="N57" s="95"/>
      <c r="P57" s="270"/>
    </row>
    <row r="58" spans="2:16" ht="18" customHeight="1" outlineLevel="1">
      <c r="B58" s="323" t="s">
        <v>585</v>
      </c>
      <c r="C58" s="324" t="s">
        <v>499</v>
      </c>
      <c r="D58" s="194"/>
      <c r="E58" s="209" t="s">
        <v>0</v>
      </c>
      <c r="F58" s="209" t="s">
        <v>74</v>
      </c>
      <c r="G58" s="156">
        <v>5.57</v>
      </c>
      <c r="H58" s="156">
        <v>5.86</v>
      </c>
      <c r="I58" s="157" t="str">
        <f>VLOOKUP(B58,'Общий список'!$B:$F,4,0)</f>
        <v>M_PREM</v>
      </c>
      <c r="J58" s="392">
        <f>VLOOKUP(B58,'Общий список'!$B:$F,3,0)</f>
        <v>48990</v>
      </c>
      <c r="K58" s="392">
        <f>VLOOKUP(C58,'Общий список'!$B:$F,3,0)</f>
        <v>84400</v>
      </c>
      <c r="L58" s="392"/>
      <c r="M58" s="393">
        <f t="shared" ref="M58" si="8">ROUND((J58+K58)*(1-$M$6)+(L58*(1-$M$7)),0)</f>
        <v>57358</v>
      </c>
      <c r="N58" s="306">
        <f>VLOOKUP(B58,'Общий список'!B:H,7,FALSE)+VLOOKUP(C58,'Общий список'!B:H,7,FALSE)</f>
        <v>88990</v>
      </c>
      <c r="P58" s="270"/>
    </row>
    <row r="59" spans="2:16" ht="18" customHeight="1" outlineLevel="1">
      <c r="B59" s="210" t="s">
        <v>28</v>
      </c>
      <c r="C59" s="143" t="s">
        <v>499</v>
      </c>
      <c r="D59" s="117"/>
      <c r="E59" s="118" t="s">
        <v>0</v>
      </c>
      <c r="F59" s="118" t="s">
        <v>74</v>
      </c>
      <c r="G59" s="92">
        <v>5.42</v>
      </c>
      <c r="H59" s="92">
        <v>5.57</v>
      </c>
      <c r="I59" s="93" t="str">
        <f>VLOOKUP(B59,'Общий список'!$B:$F,4,0)</f>
        <v>M_PREM</v>
      </c>
      <c r="J59" s="384">
        <f>VLOOKUP(B59,'Общий список'!$B:$F,3,0)</f>
        <v>46990</v>
      </c>
      <c r="K59" s="384">
        <f>VLOOKUP(C59,'Общий список'!$B:$F,3,0)</f>
        <v>84400</v>
      </c>
      <c r="L59" s="384"/>
      <c r="M59" s="397">
        <f t="shared" si="5"/>
        <v>56498</v>
      </c>
      <c r="N59" s="307">
        <f>VLOOKUP(B59,'Общий список'!B:H,7,FALSE)+VLOOKUP(C59,'Общий список'!B:H,7,FALSE)</f>
        <v>86990</v>
      </c>
      <c r="O59" s="75" t="s">
        <v>599</v>
      </c>
      <c r="P59" s="270"/>
    </row>
    <row r="60" spans="2:16" ht="18" customHeight="1" outlineLevel="1">
      <c r="B60" s="210" t="s">
        <v>29</v>
      </c>
      <c r="C60" s="143" t="s">
        <v>586</v>
      </c>
      <c r="D60" s="117"/>
      <c r="E60" s="118" t="s">
        <v>0</v>
      </c>
      <c r="F60" s="118" t="s">
        <v>74</v>
      </c>
      <c r="G60" s="92">
        <v>7.03</v>
      </c>
      <c r="H60" s="92">
        <v>7.62</v>
      </c>
      <c r="I60" s="93" t="str">
        <f>VLOOKUP(B60,'Общий список'!$B:$F,4,0)</f>
        <v>M_PREM</v>
      </c>
      <c r="J60" s="384">
        <f>VLOOKUP(B60,'Общий список'!$B:$F,3,0)</f>
        <v>53990</v>
      </c>
      <c r="K60" s="384">
        <f>VLOOKUP(C60,'Общий список'!$B:$F,3,0)</f>
        <v>103400</v>
      </c>
      <c r="L60" s="384"/>
      <c r="M60" s="397">
        <f t="shared" si="5"/>
        <v>67678</v>
      </c>
      <c r="N60" s="307">
        <f>VLOOKUP(B60,'Общий список'!B:H,7,FALSE)+VLOOKUP(C60,'Общий список'!B:H,7,FALSE)</f>
        <v>104990</v>
      </c>
      <c r="P60" s="270"/>
    </row>
    <row r="61" spans="2:16" ht="18" customHeight="1" outlineLevel="1">
      <c r="B61" s="210" t="s">
        <v>30</v>
      </c>
      <c r="C61" s="143" t="s">
        <v>38</v>
      </c>
      <c r="D61" s="117"/>
      <c r="E61" s="118" t="s">
        <v>0</v>
      </c>
      <c r="F61" s="118" t="s">
        <v>74</v>
      </c>
      <c r="G61" s="92">
        <v>10.55</v>
      </c>
      <c r="H61" s="92">
        <v>10.55</v>
      </c>
      <c r="I61" s="93" t="str">
        <f>VLOOKUP(B61,'Общий список'!$B:$F,4,0)</f>
        <v>M_PREM</v>
      </c>
      <c r="J61" s="384">
        <f>VLOOKUP(B61,'Общий список'!$B:$F,3,0)</f>
        <v>72990</v>
      </c>
      <c r="K61" s="384">
        <f>VLOOKUP(C61,'Общий список'!$B:$F,3,0)</f>
        <v>137700</v>
      </c>
      <c r="L61" s="384"/>
      <c r="M61" s="397">
        <f t="shared" si="5"/>
        <v>90597</v>
      </c>
      <c r="N61" s="307">
        <f>VLOOKUP(B61,'Общий список'!B:H,7,FALSE)+VLOOKUP(C61,'Общий список'!B:H,7,FALSE)</f>
        <v>140990</v>
      </c>
      <c r="P61" s="270"/>
    </row>
    <row r="62" spans="2:16" ht="18" customHeight="1" outlineLevel="1">
      <c r="B62" s="210" t="s">
        <v>98</v>
      </c>
      <c r="C62" s="143" t="s">
        <v>501</v>
      </c>
      <c r="D62" s="117"/>
      <c r="E62" s="118" t="s">
        <v>0</v>
      </c>
      <c r="F62" s="118" t="s">
        <v>74</v>
      </c>
      <c r="G62" s="92">
        <v>14.07</v>
      </c>
      <c r="H62" s="92">
        <v>16.12</v>
      </c>
      <c r="I62" s="93" t="str">
        <f>VLOOKUP(B62,'Общий список'!$B:$F,4,0)</f>
        <v>M_PREM</v>
      </c>
      <c r="J62" s="384">
        <f>VLOOKUP(B62,'Общий список'!$B:$F,3,0)</f>
        <v>79990</v>
      </c>
      <c r="K62" s="384">
        <f>VLOOKUP(C62,'Общий список'!$B:$F,3,0)</f>
        <v>162700</v>
      </c>
      <c r="L62" s="384"/>
      <c r="M62" s="397">
        <f t="shared" si="5"/>
        <v>104357</v>
      </c>
      <c r="N62" s="307">
        <f>VLOOKUP(B62,'Общий список'!B:H,7,FALSE)+VLOOKUP(C62,'Общий список'!B:H,7,FALSE)</f>
        <v>161990</v>
      </c>
      <c r="P62" s="270"/>
    </row>
    <row r="63" spans="2:16" ht="18" customHeight="1" outlineLevel="1">
      <c r="B63" s="308" t="s">
        <v>10</v>
      </c>
      <c r="C63" s="309" t="s">
        <v>502</v>
      </c>
      <c r="D63" s="314"/>
      <c r="E63" s="211" t="s">
        <v>0</v>
      </c>
      <c r="F63" s="211" t="s">
        <v>74</v>
      </c>
      <c r="G63" s="154">
        <v>16.12</v>
      </c>
      <c r="H63" s="154">
        <v>17.579999999999998</v>
      </c>
      <c r="I63" s="155" t="str">
        <f>VLOOKUP(B63,'Общий список'!$B:$F,4,0)</f>
        <v>M_PREM</v>
      </c>
      <c r="J63" s="394">
        <f>VLOOKUP(B63,'Общий список'!$B:$F,3,0)</f>
        <v>81990</v>
      </c>
      <c r="K63" s="394">
        <f>VLOOKUP(C63,'Общий список'!$B:$F,3,0)</f>
        <v>182700</v>
      </c>
      <c r="L63" s="394"/>
      <c r="M63" s="395">
        <f t="shared" si="5"/>
        <v>113817</v>
      </c>
      <c r="N63" s="312">
        <f>VLOOKUP(B63,'Общий список'!B:H,7,FALSE)+VLOOKUP(C63,'Общий список'!B:H,7,FALSE)</f>
        <v>176990</v>
      </c>
      <c r="P63" s="270"/>
    </row>
    <row r="64" spans="2:16" ht="18" customHeight="1" outlineLevel="1">
      <c r="B64" s="94"/>
      <c r="C64" s="95"/>
      <c r="D64" s="95"/>
      <c r="E64" s="95"/>
      <c r="F64" s="95"/>
      <c r="G64" s="95"/>
      <c r="H64" s="95"/>
      <c r="I64" s="95"/>
      <c r="J64" s="296"/>
      <c r="K64" s="296"/>
      <c r="L64" s="296"/>
      <c r="M64" s="296"/>
      <c r="N64" s="111"/>
      <c r="P64" s="270"/>
    </row>
    <row r="65" spans="2:16" ht="90" customHeight="1">
      <c r="B65" s="98" t="s">
        <v>660</v>
      </c>
      <c r="C65" s="87"/>
      <c r="D65" s="87"/>
      <c r="E65" s="87"/>
      <c r="F65" s="87"/>
      <c r="G65" s="87"/>
      <c r="H65" s="437" t="s">
        <v>655</v>
      </c>
      <c r="I65" s="437"/>
      <c r="J65" s="437"/>
      <c r="K65" s="437"/>
      <c r="L65" s="322"/>
      <c r="M65" s="322"/>
      <c r="N65" s="87"/>
      <c r="P65" s="270"/>
    </row>
    <row r="66" spans="2:16" ht="18" customHeight="1" outlineLevel="1">
      <c r="B66" s="94"/>
      <c r="C66" s="95"/>
      <c r="D66" s="95"/>
      <c r="E66" s="95"/>
      <c r="F66" s="95"/>
      <c r="G66" s="95"/>
      <c r="H66" s="95"/>
      <c r="I66" s="95"/>
      <c r="J66" s="296"/>
      <c r="K66" s="296"/>
      <c r="L66" s="296"/>
      <c r="M66" s="296"/>
      <c r="N66" s="215"/>
      <c r="P66" s="270"/>
    </row>
    <row r="67" spans="2:16" ht="18" customHeight="1" outlineLevel="1">
      <c r="B67" s="117" t="s">
        <v>269</v>
      </c>
      <c r="C67" s="117" t="s">
        <v>597</v>
      </c>
      <c r="D67" s="117"/>
      <c r="E67" s="118" t="s">
        <v>0</v>
      </c>
      <c r="F67" s="118" t="s">
        <v>74</v>
      </c>
      <c r="G67" s="92">
        <v>7.03</v>
      </c>
      <c r="H67" s="92" t="s">
        <v>652</v>
      </c>
      <c r="I67" s="93" t="str">
        <f>VLOOKUP(B67,'Общий список'!$B:$F,4,0)</f>
        <v>M_PREM</v>
      </c>
      <c r="J67" s="278">
        <f>VLOOKUP(B67,'Общий список'!$B:$F,3,0)</f>
        <v>63990</v>
      </c>
      <c r="K67" s="278">
        <f>VLOOKUP(C67,'Общий список'!$B:$F,3,0)</f>
        <v>110000</v>
      </c>
      <c r="L67" s="278"/>
      <c r="M67" s="297">
        <f>ROUND((J67+K67)*(1-$M$6)+(L67*(1-$M$7)),0)</f>
        <v>74816</v>
      </c>
      <c r="N67" s="307">
        <f>VLOOKUP(B67,'Общий список'!B:H,7,FALSE)+VLOOKUP(C67,'Общий список'!B:H,7,FALSE)</f>
        <v>115990</v>
      </c>
      <c r="P67" s="270"/>
    </row>
    <row r="68" spans="2:16" ht="18" customHeight="1" outlineLevel="1">
      <c r="B68" s="117" t="s">
        <v>31</v>
      </c>
      <c r="C68" s="117" t="s">
        <v>583</v>
      </c>
      <c r="D68" s="117"/>
      <c r="E68" s="118" t="s">
        <v>0</v>
      </c>
      <c r="F68" s="118" t="s">
        <v>74</v>
      </c>
      <c r="G68" s="92">
        <v>14.07</v>
      </c>
      <c r="H68" s="92" t="s">
        <v>654</v>
      </c>
      <c r="I68" s="93" t="str">
        <f>VLOOKUP(B68,'Общий список'!$B:$F,4,0)</f>
        <v>M_PREM</v>
      </c>
      <c r="J68" s="278">
        <f>VLOOKUP(B68,'Общий список'!$B:$F,3,0)</f>
        <v>129990</v>
      </c>
      <c r="K68" s="278">
        <f>VLOOKUP(C68,'Общий список'!$B:$F,3,0)</f>
        <v>143000</v>
      </c>
      <c r="L68" s="278"/>
      <c r="M68" s="297">
        <f>ROUND((J68+K68)*(1-$M$6)+(L68*(1-$M$7)),0)</f>
        <v>117386</v>
      </c>
      <c r="N68" s="307">
        <f>VLOOKUP(B68,'Общий список'!B:H,7,FALSE)+VLOOKUP(C68,'Общий список'!B:H,7,FALSE)</f>
        <v>181990</v>
      </c>
      <c r="P68" s="270"/>
    </row>
    <row r="69" spans="2:16" ht="18" customHeight="1" outlineLevel="1">
      <c r="B69" s="117" t="s">
        <v>485</v>
      </c>
      <c r="C69" s="117" t="s">
        <v>584</v>
      </c>
      <c r="D69" s="117"/>
      <c r="E69" s="118" t="s">
        <v>0</v>
      </c>
      <c r="F69" s="118" t="s">
        <v>74</v>
      </c>
      <c r="G69" s="92">
        <v>17.149999999999999</v>
      </c>
      <c r="H69" s="92" t="s">
        <v>653</v>
      </c>
      <c r="I69" s="93" t="str">
        <f>VLOOKUP(B69,'Общий список'!$B:$F,4,0)</f>
        <v>M_PREM</v>
      </c>
      <c r="J69" s="278">
        <f>VLOOKUP(B69,'Общий список'!$B:$F,3,0)</f>
        <v>151990</v>
      </c>
      <c r="K69" s="278">
        <f>VLOOKUP(C69,'Общий список'!$B:$F,3,0)</f>
        <v>163000</v>
      </c>
      <c r="L69" s="278"/>
      <c r="M69" s="297">
        <f>ROUND((J69+K69)*(1-$M$6)+(L69*(1-$M$7)),0)</f>
        <v>135446</v>
      </c>
      <c r="N69" s="312">
        <f>VLOOKUP(B69,'Общий список'!B:H,7,FALSE)+VLOOKUP(C69,'Общий список'!B:H,7,FALSE)</f>
        <v>209990</v>
      </c>
      <c r="P69" s="270"/>
    </row>
    <row r="70" spans="2:16" ht="18" customHeight="1" outlineLevel="1">
      <c r="B70" s="94" t="s">
        <v>579</v>
      </c>
      <c r="C70" s="95"/>
      <c r="D70" s="95"/>
      <c r="E70" s="95"/>
      <c r="F70" s="95"/>
      <c r="G70" s="95"/>
      <c r="H70" s="95"/>
      <c r="I70" s="95"/>
      <c r="J70" s="296"/>
      <c r="K70" s="296"/>
      <c r="L70" s="296"/>
      <c r="M70" s="296"/>
      <c r="N70" s="215"/>
      <c r="P70" s="270"/>
    </row>
    <row r="71" spans="2:16" ht="18" customHeight="1" outlineLevel="1">
      <c r="B71" s="117" t="s">
        <v>269</v>
      </c>
      <c r="C71" s="117" t="s">
        <v>270</v>
      </c>
      <c r="D71" s="117"/>
      <c r="E71" s="118" t="s">
        <v>0</v>
      </c>
      <c r="F71" s="118" t="s">
        <v>74</v>
      </c>
      <c r="G71" s="92">
        <v>7.03</v>
      </c>
      <c r="H71" s="92" t="s">
        <v>652</v>
      </c>
      <c r="I71" s="93" t="str">
        <f>VLOOKUP(B71,'Общий список'!$B:$F,4,0)</f>
        <v>M_PREM</v>
      </c>
      <c r="J71" s="278">
        <f>VLOOKUP(B71,'Общий список'!$B:$F,3,0)</f>
        <v>63990</v>
      </c>
      <c r="K71" s="278">
        <f>VLOOKUP(C71,'Общий список'!$B:$F,3,0)</f>
        <v>110000</v>
      </c>
      <c r="L71" s="278"/>
      <c r="M71" s="297">
        <f>ROUND((J71+K71)*(1-$M$6)+(L71*(1-$M$7)),0)</f>
        <v>74816</v>
      </c>
      <c r="N71" s="307">
        <f>VLOOKUP(B71,'Общий список'!B:H,7,FALSE)+VLOOKUP(C71,'Общий список'!B:H,7,FALSE)</f>
        <v>115990</v>
      </c>
      <c r="O71" s="75" t="s">
        <v>599</v>
      </c>
      <c r="P71" s="270"/>
    </row>
    <row r="72" spans="2:16" ht="18" customHeight="1" outlineLevel="1">
      <c r="B72" s="117" t="s">
        <v>31</v>
      </c>
      <c r="C72" s="117" t="s">
        <v>97</v>
      </c>
      <c r="D72" s="117"/>
      <c r="E72" s="118" t="s">
        <v>0</v>
      </c>
      <c r="F72" s="118" t="s">
        <v>74</v>
      </c>
      <c r="G72" s="92">
        <v>14.07</v>
      </c>
      <c r="H72" s="92" t="s">
        <v>90</v>
      </c>
      <c r="I72" s="93" t="str">
        <f>VLOOKUP(B72,'Общий список'!$B:$F,4,0)</f>
        <v>M_PREM</v>
      </c>
      <c r="J72" s="278">
        <f>VLOOKUP(B72,'Общий список'!$B:$F,3,0)</f>
        <v>129990</v>
      </c>
      <c r="K72" s="278">
        <f>VLOOKUP(C72,'Общий список'!$B:$F,3,0)</f>
        <v>143000</v>
      </c>
      <c r="L72" s="278"/>
      <c r="M72" s="297">
        <f>ROUND((J72+K72)*(1-$M$6)+(L72*(1-$M$7)),0)</f>
        <v>117386</v>
      </c>
      <c r="N72" s="307">
        <f>VLOOKUP(B72,'Общий список'!B:H,7,FALSE)+VLOOKUP(C72,'Общий список'!B:H,7,FALSE)</f>
        <v>181990</v>
      </c>
      <c r="O72" s="75" t="s">
        <v>599</v>
      </c>
      <c r="P72" s="270"/>
    </row>
    <row r="73" spans="2:16" ht="18" customHeight="1" outlineLevel="1">
      <c r="B73" s="117" t="s">
        <v>485</v>
      </c>
      <c r="C73" s="117" t="s">
        <v>204</v>
      </c>
      <c r="D73" s="117"/>
      <c r="E73" s="118" t="s">
        <v>0</v>
      </c>
      <c r="F73" s="118" t="s">
        <v>74</v>
      </c>
      <c r="G73" s="92">
        <v>17.149999999999999</v>
      </c>
      <c r="H73" s="134">
        <v>18.899999999999999</v>
      </c>
      <c r="I73" s="93" t="str">
        <f>VLOOKUP(B73,'Общий список'!$B:$F,4,0)</f>
        <v>M_PREM</v>
      </c>
      <c r="J73" s="278">
        <f>VLOOKUP(B73,'Общий список'!$B:$F,3,0)</f>
        <v>151990</v>
      </c>
      <c r="K73" s="278">
        <f>VLOOKUP(C73,'Общий список'!$B:$F,3,0)</f>
        <v>163000</v>
      </c>
      <c r="L73" s="278"/>
      <c r="M73" s="297">
        <f>ROUND((J73+K73)*(1-$M$6)+(L73*(1-$M$7)),0)</f>
        <v>135446</v>
      </c>
      <c r="N73" s="312">
        <f>VLOOKUP(B73,'Общий список'!B:H,7,FALSE)+VLOOKUP(C73,'Общий список'!B:H,7,FALSE)</f>
        <v>209990</v>
      </c>
      <c r="O73" s="75" t="s">
        <v>599</v>
      </c>
      <c r="P73" s="270"/>
    </row>
    <row r="74" spans="2:16" ht="19.5" customHeight="1" outlineLevel="1">
      <c r="B74" s="112"/>
      <c r="C74" s="113"/>
      <c r="D74" s="113"/>
      <c r="E74" s="95"/>
      <c r="F74" s="95"/>
      <c r="G74" s="95"/>
      <c r="H74" s="95"/>
      <c r="I74" s="95"/>
      <c r="J74" s="296"/>
      <c r="K74" s="296"/>
      <c r="L74" s="296"/>
      <c r="M74" s="296"/>
      <c r="N74" s="111"/>
      <c r="P74" s="270"/>
    </row>
    <row r="75" spans="2:16" ht="90" customHeight="1">
      <c r="B75" s="98" t="s">
        <v>661</v>
      </c>
      <c r="C75" s="87"/>
      <c r="D75" s="87"/>
      <c r="E75" s="87"/>
      <c r="F75" s="87"/>
      <c r="G75" s="87"/>
      <c r="H75" s="437" t="s">
        <v>673</v>
      </c>
      <c r="I75" s="437"/>
      <c r="J75" s="437"/>
      <c r="K75" s="437"/>
      <c r="L75" s="322"/>
      <c r="M75" s="322"/>
      <c r="N75" s="87"/>
      <c r="P75" s="270"/>
    </row>
    <row r="76" spans="2:16" ht="18" customHeight="1" outlineLevel="1">
      <c r="B76" s="94" t="s">
        <v>576</v>
      </c>
      <c r="C76" s="95"/>
      <c r="D76" s="95"/>
      <c r="E76" s="95"/>
      <c r="F76" s="95"/>
      <c r="G76" s="95"/>
      <c r="H76" s="95"/>
      <c r="I76" s="95"/>
      <c r="J76" s="296"/>
      <c r="K76" s="296"/>
      <c r="L76" s="296"/>
      <c r="M76" s="296"/>
      <c r="N76" s="111"/>
      <c r="P76" s="270"/>
    </row>
    <row r="77" spans="2:16" ht="18" customHeight="1" outlineLevel="1">
      <c r="B77" s="193" t="s">
        <v>587</v>
      </c>
      <c r="C77" s="194" t="s">
        <v>578</v>
      </c>
      <c r="D77" s="194"/>
      <c r="E77" s="209" t="s">
        <v>0</v>
      </c>
      <c r="F77" s="209" t="s">
        <v>74</v>
      </c>
      <c r="G77" s="156">
        <v>5.28</v>
      </c>
      <c r="H77" s="156">
        <v>5.57</v>
      </c>
      <c r="I77" s="157" t="str">
        <f>VLOOKUP(B77,'Общий список'!$B:$F,4,0)</f>
        <v>M_PREM</v>
      </c>
      <c r="J77" s="292">
        <f>VLOOKUP(B77,'Общий список'!$B:$F,3,0)</f>
        <v>46990</v>
      </c>
      <c r="K77" s="292">
        <f>VLOOKUP(C77,'Общий список'!$B:$F,3,0)</f>
        <v>69000</v>
      </c>
      <c r="L77" s="292"/>
      <c r="M77" s="293">
        <f>ROUND((J77+K77)*(1-$M$6)+(L77*(1-$M$7)),0)</f>
        <v>49876</v>
      </c>
      <c r="N77" s="306">
        <f>VLOOKUP(B77,'Общий список'!B:H,7,FALSE)+VLOOKUP(C77,'Общий список'!B:H,7,FALSE)</f>
        <v>76990</v>
      </c>
      <c r="O77" s="75" t="s">
        <v>145</v>
      </c>
      <c r="P77" s="270"/>
    </row>
    <row r="78" spans="2:16" ht="18" customHeight="1" outlineLevel="1">
      <c r="B78" s="199" t="s">
        <v>588</v>
      </c>
      <c r="C78" s="117" t="s">
        <v>581</v>
      </c>
      <c r="D78" s="117"/>
      <c r="E78" s="118" t="s">
        <v>0</v>
      </c>
      <c r="F78" s="118" t="s">
        <v>74</v>
      </c>
      <c r="G78" s="92">
        <v>7.03</v>
      </c>
      <c r="H78" s="92">
        <v>7.62</v>
      </c>
      <c r="I78" s="93" t="str">
        <f>VLOOKUP(B78,'Общий список'!$B:$F,4,0)</f>
        <v>M_PREM</v>
      </c>
      <c r="J78" s="278">
        <f>VLOOKUP(B78,'Общий список'!$B:$F,3,0)</f>
        <v>58990</v>
      </c>
      <c r="K78" s="278">
        <f>VLOOKUP(C78,'Общий список'!$B:$F,3,0)</f>
        <v>88000</v>
      </c>
      <c r="L78" s="278"/>
      <c r="M78" s="297">
        <f>ROUND((J78+K78)*(1-$M$6)+(L78*(1-$M$7)),0)</f>
        <v>63206</v>
      </c>
      <c r="N78" s="307">
        <f>VLOOKUP(B78,'Общий список'!B:H,7,FALSE)+VLOOKUP(C78,'Общий список'!B:H,7,FALSE)</f>
        <v>97990</v>
      </c>
      <c r="O78" s="75" t="s">
        <v>145</v>
      </c>
      <c r="P78" s="270"/>
    </row>
    <row r="79" spans="2:16" ht="18" customHeight="1" outlineLevel="1">
      <c r="B79" s="199" t="s">
        <v>589</v>
      </c>
      <c r="C79" s="117" t="s">
        <v>582</v>
      </c>
      <c r="D79" s="117"/>
      <c r="E79" s="118" t="s">
        <v>0</v>
      </c>
      <c r="F79" s="118" t="s">
        <v>74</v>
      </c>
      <c r="G79" s="92">
        <v>10.55</v>
      </c>
      <c r="H79" s="92">
        <v>11.43</v>
      </c>
      <c r="I79" s="93" t="str">
        <f>VLOOKUP(B79,'Общий список'!$B:$F,4,0)</f>
        <v>M_PREM</v>
      </c>
      <c r="J79" s="278">
        <f>VLOOKUP(B79,'Общий список'!$B:$F,3,0)</f>
        <v>83990</v>
      </c>
      <c r="K79" s="278">
        <f>VLOOKUP(C79,'Общий список'!$B:$F,3,0)</f>
        <v>118000</v>
      </c>
      <c r="L79" s="278"/>
      <c r="M79" s="297">
        <f t="shared" ref="M79:M81" si="9">ROUND((J79+K79)*(1-$M$6)+(L79*(1-$M$7)),0)</f>
        <v>86856</v>
      </c>
      <c r="N79" s="307">
        <f>VLOOKUP(B79,'Общий список'!B:H,7,FALSE)+VLOOKUP(C79,'Общий список'!B:H,7,FALSE)</f>
        <v>134990</v>
      </c>
      <c r="O79" s="75" t="s">
        <v>145</v>
      </c>
      <c r="P79" s="270"/>
    </row>
    <row r="80" spans="2:16" ht="18" customHeight="1" outlineLevel="1">
      <c r="B80" s="199" t="s">
        <v>590</v>
      </c>
      <c r="C80" s="117" t="s">
        <v>583</v>
      </c>
      <c r="D80" s="117"/>
      <c r="E80" s="118" t="s">
        <v>0</v>
      </c>
      <c r="F80" s="118" t="s">
        <v>74</v>
      </c>
      <c r="G80" s="92">
        <v>14.07</v>
      </c>
      <c r="H80" s="92">
        <v>16.12</v>
      </c>
      <c r="I80" s="93" t="str">
        <f>VLOOKUP(B80,'Общий список'!$B:$F,4,0)</f>
        <v>M_PREM</v>
      </c>
      <c r="J80" s="278">
        <f>VLOOKUP(B80,'Общий список'!$B:$F,3,0)</f>
        <v>95990</v>
      </c>
      <c r="K80" s="278">
        <f>VLOOKUP(C80,'Общий список'!$B:$F,3,0)</f>
        <v>143000</v>
      </c>
      <c r="L80" s="278"/>
      <c r="M80" s="297">
        <f t="shared" si="9"/>
        <v>102766</v>
      </c>
      <c r="N80" s="307">
        <f>VLOOKUP(B80,'Общий список'!B:H,7,FALSE)+VLOOKUP(C80,'Общий список'!B:H,7,FALSE)</f>
        <v>158990</v>
      </c>
      <c r="O80" s="75" t="s">
        <v>145</v>
      </c>
      <c r="P80" s="270"/>
    </row>
    <row r="81" spans="2:16" ht="18" customHeight="1" outlineLevel="1">
      <c r="B81" s="196" t="s">
        <v>591</v>
      </c>
      <c r="C81" s="197" t="s">
        <v>584</v>
      </c>
      <c r="D81" s="197"/>
      <c r="E81" s="211" t="s">
        <v>0</v>
      </c>
      <c r="F81" s="211" t="s">
        <v>74</v>
      </c>
      <c r="G81" s="154">
        <v>16.12</v>
      </c>
      <c r="H81" s="154">
        <v>17.579999999999998</v>
      </c>
      <c r="I81" s="155" t="str">
        <f>VLOOKUP(B81,'Общий список'!$B:$F,4,0)</f>
        <v>M_PREM</v>
      </c>
      <c r="J81" s="294">
        <f>VLOOKUP(B81,'Общий список'!$B:$F,3,0)</f>
        <v>89990</v>
      </c>
      <c r="K81" s="294">
        <f>VLOOKUP(C81,'Общий список'!$B:$F,3,0)</f>
        <v>163000</v>
      </c>
      <c r="L81" s="294"/>
      <c r="M81" s="295">
        <f t="shared" si="9"/>
        <v>108786</v>
      </c>
      <c r="N81" s="312">
        <f>VLOOKUP(B81,'Общий список'!B:H,7,FALSE)+VLOOKUP(C81,'Общий список'!B:H,7,FALSE)</f>
        <v>168990</v>
      </c>
      <c r="O81" s="75" t="s">
        <v>145</v>
      </c>
      <c r="P81" s="270"/>
    </row>
    <row r="82" spans="2:16" ht="18" customHeight="1" outlineLevel="1">
      <c r="B82" s="94" t="s">
        <v>579</v>
      </c>
      <c r="C82" s="95"/>
      <c r="D82" s="95"/>
      <c r="E82" s="95"/>
      <c r="F82" s="95"/>
      <c r="G82" s="95"/>
      <c r="H82" s="95"/>
      <c r="I82" s="95"/>
      <c r="J82" s="296"/>
      <c r="K82" s="296"/>
      <c r="L82" s="296"/>
      <c r="M82" s="296"/>
      <c r="N82" s="111"/>
      <c r="P82" s="270"/>
    </row>
    <row r="83" spans="2:16" ht="18" customHeight="1" outlineLevel="1">
      <c r="B83" s="199" t="s">
        <v>313</v>
      </c>
      <c r="C83" s="117" t="s">
        <v>24</v>
      </c>
      <c r="D83" s="117"/>
      <c r="E83" s="118" t="s">
        <v>0</v>
      </c>
      <c r="F83" s="118" t="s">
        <v>74</v>
      </c>
      <c r="G83" s="92">
        <v>10.55</v>
      </c>
      <c r="H83" s="92">
        <v>11.72</v>
      </c>
      <c r="I83" s="93" t="str">
        <f>VLOOKUP(B83,'Общий список'!$B:$F,4,0)</f>
        <v>M_PREM</v>
      </c>
      <c r="J83" s="278">
        <f>VLOOKUP(B83,'Общий список'!$B:$F,3,0)</f>
        <v>83990</v>
      </c>
      <c r="K83" s="278">
        <f>VLOOKUP(C83,'Общий список'!$B:$F,3,0)</f>
        <v>118000</v>
      </c>
      <c r="L83" s="278"/>
      <c r="M83" s="297">
        <f t="shared" ref="M83:M92" si="10">ROUND((J83+K83)*(1-$M$6)+(L83*(1-$M$7)),0)</f>
        <v>86856</v>
      </c>
      <c r="N83" s="307">
        <f>VLOOKUP(B83,'Общий список'!B:H,7,FALSE)+VLOOKUP(C83,'Общий список'!B:H,7,FALSE)</f>
        <v>134990</v>
      </c>
      <c r="O83" s="75" t="s">
        <v>599</v>
      </c>
      <c r="P83" s="270"/>
    </row>
    <row r="84" spans="2:16" ht="18" customHeight="1" outlineLevel="1">
      <c r="B84" s="199" t="s">
        <v>315</v>
      </c>
      <c r="C84" s="117" t="s">
        <v>204</v>
      </c>
      <c r="D84" s="117"/>
      <c r="E84" s="118" t="s">
        <v>0</v>
      </c>
      <c r="F84" s="118" t="s">
        <v>74</v>
      </c>
      <c r="G84" s="92">
        <v>16.12</v>
      </c>
      <c r="H84" s="92">
        <v>17.579999999999998</v>
      </c>
      <c r="I84" s="93" t="str">
        <f>VLOOKUP(B84,'Общий список'!$B:$F,4,0)</f>
        <v>M_PREM</v>
      </c>
      <c r="J84" s="278">
        <f>VLOOKUP(B84,'Общий список'!$B:$F,3,0)</f>
        <v>89990</v>
      </c>
      <c r="K84" s="278">
        <f>VLOOKUP(C84,'Общий список'!$B:$F,3,0)</f>
        <v>163000</v>
      </c>
      <c r="L84" s="278"/>
      <c r="M84" s="297">
        <f t="shared" si="10"/>
        <v>108786</v>
      </c>
      <c r="N84" s="307">
        <f>VLOOKUP(B84,'Общий список'!B:H,7,FALSE)+VLOOKUP(C84,'Общий список'!B:H,7,FALSE)</f>
        <v>168990</v>
      </c>
      <c r="O84" s="75" t="s">
        <v>599</v>
      </c>
      <c r="P84" s="270"/>
    </row>
    <row r="85" spans="2:16" ht="18" customHeight="1" outlineLevel="1">
      <c r="B85" s="199" t="s">
        <v>272</v>
      </c>
      <c r="C85" s="117" t="s">
        <v>264</v>
      </c>
      <c r="D85" s="117"/>
      <c r="E85" s="118" t="s">
        <v>0</v>
      </c>
      <c r="F85" s="118" t="s">
        <v>74</v>
      </c>
      <c r="G85" s="92">
        <v>7.03</v>
      </c>
      <c r="H85" s="92">
        <v>7.62</v>
      </c>
      <c r="I85" s="93" t="str">
        <f>VLOOKUP(B85,'Общий список'!$B:$F,4,0)</f>
        <v>M_PREM</v>
      </c>
      <c r="J85" s="278">
        <f>VLOOKUP(B85,'Общий список'!$B:$F,3,0)</f>
        <v>65990</v>
      </c>
      <c r="K85" s="278">
        <f>VLOOKUP(C85,'Общий список'!$B:$F,3,0)</f>
        <v>88000</v>
      </c>
      <c r="L85" s="278"/>
      <c r="M85" s="297">
        <f t="shared" ref="M85:M86" si="11">ROUND((J85+K85)*(1-$M$6)+(L85*(1-$M$7)),0)</f>
        <v>66216</v>
      </c>
      <c r="N85" s="307">
        <f>VLOOKUP(B85,'Общий список'!B:H,7,FALSE)+VLOOKUP(C85,'Общий список'!B:H,7,FALSE)</f>
        <v>97990</v>
      </c>
      <c r="O85" s="75" t="s">
        <v>599</v>
      </c>
      <c r="P85" s="270"/>
    </row>
    <row r="86" spans="2:16" ht="18" customHeight="1" outlineLevel="1">
      <c r="B86" s="199" t="s">
        <v>25</v>
      </c>
      <c r="C86" s="117" t="s">
        <v>24</v>
      </c>
      <c r="D86" s="117"/>
      <c r="E86" s="118" t="s">
        <v>0</v>
      </c>
      <c r="F86" s="118" t="s">
        <v>74</v>
      </c>
      <c r="G86" s="92">
        <v>10.55</v>
      </c>
      <c r="H86" s="92">
        <v>11.72</v>
      </c>
      <c r="I86" s="93" t="str">
        <f>VLOOKUP(B86,'Общий список'!$B:$F,4,0)</f>
        <v>M_PREM</v>
      </c>
      <c r="J86" s="278">
        <f>VLOOKUP(B86,'Общий список'!$B:$F,3,0)</f>
        <v>83990</v>
      </c>
      <c r="K86" s="278">
        <f>VLOOKUP(C86,'Общий список'!$B:$F,3,0)</f>
        <v>118000</v>
      </c>
      <c r="L86" s="278"/>
      <c r="M86" s="297">
        <f t="shared" si="11"/>
        <v>86856</v>
      </c>
      <c r="N86" s="307">
        <f>VLOOKUP(B86,'Общий список'!B:H,7,FALSE)+VLOOKUP(C86,'Общий список'!B:H,7,FALSE)</f>
        <v>134990</v>
      </c>
      <c r="O86" s="75" t="s">
        <v>599</v>
      </c>
      <c r="P86" s="270"/>
    </row>
    <row r="87" spans="2:16" ht="18" customHeight="1" outlineLevel="1">
      <c r="B87" s="94" t="s">
        <v>580</v>
      </c>
      <c r="C87" s="95"/>
      <c r="D87" s="95"/>
      <c r="E87" s="95"/>
      <c r="F87" s="95"/>
      <c r="G87" s="95"/>
      <c r="H87" s="95"/>
      <c r="I87" s="95"/>
      <c r="J87" s="296"/>
      <c r="K87" s="296"/>
      <c r="L87" s="296"/>
      <c r="M87" s="296"/>
      <c r="N87" s="111"/>
      <c r="P87" s="270"/>
    </row>
    <row r="88" spans="2:16" ht="18" customHeight="1" outlineLevel="1">
      <c r="B88" s="336" t="s">
        <v>587</v>
      </c>
      <c r="C88" s="335" t="s">
        <v>499</v>
      </c>
      <c r="D88" s="194"/>
      <c r="E88" s="209" t="s">
        <v>0</v>
      </c>
      <c r="F88" s="209" t="s">
        <v>74</v>
      </c>
      <c r="G88" s="156">
        <v>5.28</v>
      </c>
      <c r="H88" s="156">
        <v>5.57</v>
      </c>
      <c r="I88" s="157" t="str">
        <f>VLOOKUP(B88,'Общий список'!$B:$F,4,0)</f>
        <v>M_PREM</v>
      </c>
      <c r="J88" s="292">
        <f>VLOOKUP(B88,'Общий список'!$B:$F,3,0)</f>
        <v>46990</v>
      </c>
      <c r="K88" s="292">
        <f>VLOOKUP(C88,'Общий список'!$B:$F,3,0)</f>
        <v>84400</v>
      </c>
      <c r="L88" s="292"/>
      <c r="M88" s="293">
        <f t="shared" si="10"/>
        <v>56498</v>
      </c>
      <c r="N88" s="306">
        <f>VLOOKUP(B88,'Общий список'!B:H,7,FALSE)+VLOOKUP(C88,'Общий список'!B:H,7,FALSE)</f>
        <v>86990</v>
      </c>
      <c r="P88" s="270"/>
    </row>
    <row r="89" spans="2:16" ht="18" customHeight="1" outlineLevel="1">
      <c r="B89" s="336" t="s">
        <v>588</v>
      </c>
      <c r="C89" s="313" t="s">
        <v>586</v>
      </c>
      <c r="D89" s="117"/>
      <c r="E89" s="118" t="s">
        <v>0</v>
      </c>
      <c r="F89" s="118" t="s">
        <v>74</v>
      </c>
      <c r="G89" s="92">
        <v>7.03</v>
      </c>
      <c r="H89" s="92">
        <v>7.62</v>
      </c>
      <c r="I89" s="93" t="str">
        <f>VLOOKUP(B89,'Общий список'!$B:$F,4,0)</f>
        <v>M_PREM</v>
      </c>
      <c r="J89" s="278">
        <f>VLOOKUP(B89,'Общий список'!$B:$F,3,0)</f>
        <v>58990</v>
      </c>
      <c r="K89" s="278">
        <f>VLOOKUP(C89,'Общий список'!$B:$F,3,0)</f>
        <v>103400</v>
      </c>
      <c r="L89" s="278"/>
      <c r="M89" s="297">
        <f t="shared" si="10"/>
        <v>69828</v>
      </c>
      <c r="N89" s="307">
        <f>VLOOKUP(B89,'Общий список'!B:H,7,FALSE)+VLOOKUP(C89,'Общий список'!B:H,7,FALSE)</f>
        <v>107990</v>
      </c>
      <c r="P89" s="270"/>
    </row>
    <row r="90" spans="2:16" ht="18" customHeight="1" outlineLevel="1">
      <c r="B90" s="336" t="s">
        <v>313</v>
      </c>
      <c r="C90" s="313" t="s">
        <v>38</v>
      </c>
      <c r="D90" s="117"/>
      <c r="E90" s="118" t="s">
        <v>0</v>
      </c>
      <c r="F90" s="118" t="s">
        <v>74</v>
      </c>
      <c r="G90" s="92">
        <v>5.28</v>
      </c>
      <c r="H90" s="92">
        <v>5.57</v>
      </c>
      <c r="I90" s="93" t="str">
        <f>VLOOKUP(B90,'Общий список'!$B:$F,4,0)</f>
        <v>M_PREM</v>
      </c>
      <c r="J90" s="278">
        <f>VLOOKUP(B90,'Общий список'!$B:$F,3,0)</f>
        <v>83990</v>
      </c>
      <c r="K90" s="278">
        <f>VLOOKUP(C90,'Общий список'!$B:$F,3,0)</f>
        <v>137700</v>
      </c>
      <c r="L90" s="278"/>
      <c r="M90" s="297">
        <f t="shared" si="10"/>
        <v>95327</v>
      </c>
      <c r="N90" s="307">
        <f>VLOOKUP(B90,'Общий список'!B:H,7,FALSE)+VLOOKUP(C90,'Общий список'!B:H,7,FALSE)</f>
        <v>147990</v>
      </c>
      <c r="P90" s="270"/>
    </row>
    <row r="91" spans="2:16" ht="18" customHeight="1" outlineLevel="1">
      <c r="B91" s="336" t="s">
        <v>590</v>
      </c>
      <c r="C91" s="313" t="s">
        <v>501</v>
      </c>
      <c r="D91" s="117"/>
      <c r="E91" s="118" t="s">
        <v>0</v>
      </c>
      <c r="F91" s="118" t="s">
        <v>74</v>
      </c>
      <c r="G91" s="92">
        <v>14.07</v>
      </c>
      <c r="H91" s="92">
        <v>16.12</v>
      </c>
      <c r="I91" s="93" t="str">
        <f>VLOOKUP(B91,'Общий список'!$B:$F,4,0)</f>
        <v>M_PREM</v>
      </c>
      <c r="J91" s="278">
        <f>VLOOKUP(B91,'Общий список'!$B:$F,3,0)</f>
        <v>95990</v>
      </c>
      <c r="K91" s="278">
        <f>VLOOKUP(C91,'Общий список'!$B:$F,3,0)</f>
        <v>162700</v>
      </c>
      <c r="L91" s="278"/>
      <c r="M91" s="297">
        <f t="shared" si="10"/>
        <v>111237</v>
      </c>
      <c r="N91" s="307">
        <f>VLOOKUP(B91,'Общий список'!B:H,7,FALSE)+VLOOKUP(C91,'Общий список'!B:H,7,FALSE)</f>
        <v>172990</v>
      </c>
      <c r="P91" s="270"/>
    </row>
    <row r="92" spans="2:16" ht="18" customHeight="1" outlineLevel="1">
      <c r="B92" s="337" t="s">
        <v>315</v>
      </c>
      <c r="C92" s="338" t="s">
        <v>502</v>
      </c>
      <c r="D92" s="197"/>
      <c r="E92" s="211" t="s">
        <v>0</v>
      </c>
      <c r="F92" s="211" t="s">
        <v>74</v>
      </c>
      <c r="G92" s="154">
        <v>16.12</v>
      </c>
      <c r="H92" s="154">
        <v>17.579999999999998</v>
      </c>
      <c r="I92" s="155" t="str">
        <f>VLOOKUP(B92,'Общий список'!$B:$F,4,0)</f>
        <v>M_PREM</v>
      </c>
      <c r="J92" s="294">
        <f>VLOOKUP(B92,'Общий список'!$B:$F,3,0)</f>
        <v>89990</v>
      </c>
      <c r="K92" s="294">
        <f>VLOOKUP(C92,'Общий список'!$B:$F,3,0)</f>
        <v>182700</v>
      </c>
      <c r="L92" s="294"/>
      <c r="M92" s="295">
        <f t="shared" si="10"/>
        <v>117257</v>
      </c>
      <c r="N92" s="312">
        <f>VLOOKUP(B92,'Общий список'!B:H,7,FALSE)+VLOOKUP(C92,'Общий список'!B:H,7,FALSE)</f>
        <v>181990</v>
      </c>
      <c r="P92" s="270"/>
    </row>
    <row r="93" spans="2:16" ht="18" customHeight="1" outlineLevel="1">
      <c r="B93" s="94"/>
      <c r="C93" s="95"/>
      <c r="D93" s="95"/>
      <c r="E93" s="95"/>
      <c r="F93" s="95"/>
      <c r="G93" s="95"/>
      <c r="H93" s="95"/>
      <c r="I93" s="95"/>
      <c r="J93" s="296"/>
      <c r="K93" s="296"/>
      <c r="L93" s="296"/>
      <c r="M93" s="296"/>
      <c r="N93" s="111"/>
      <c r="P93" s="270"/>
    </row>
    <row r="94" spans="2:16" ht="90" customHeight="1">
      <c r="B94" s="98" t="s">
        <v>662</v>
      </c>
      <c r="C94" s="87"/>
      <c r="D94" s="87"/>
      <c r="E94" s="87"/>
      <c r="F94" s="87"/>
      <c r="G94" s="87"/>
      <c r="H94" s="437" t="s">
        <v>664</v>
      </c>
      <c r="I94" s="437"/>
      <c r="J94" s="437"/>
      <c r="K94" s="437"/>
      <c r="L94" s="322"/>
      <c r="M94" s="322"/>
      <c r="N94" s="87"/>
      <c r="P94" s="270"/>
    </row>
    <row r="95" spans="2:16" ht="18" customHeight="1" outlineLevel="1">
      <c r="B95" s="94" t="s">
        <v>576</v>
      </c>
      <c r="C95" s="95"/>
      <c r="D95" s="95"/>
      <c r="E95" s="95"/>
      <c r="F95" s="95"/>
      <c r="G95" s="95"/>
      <c r="H95" s="95"/>
      <c r="I95" s="95"/>
      <c r="J95" s="296"/>
      <c r="K95" s="296"/>
      <c r="L95" s="296"/>
      <c r="M95" s="296"/>
      <c r="N95" s="111"/>
      <c r="P95" s="270"/>
    </row>
    <row r="96" spans="2:16" ht="18" customHeight="1" outlineLevel="1">
      <c r="B96" s="193" t="s">
        <v>316</v>
      </c>
      <c r="C96" s="194" t="s">
        <v>583</v>
      </c>
      <c r="D96" s="194"/>
      <c r="E96" s="209" t="s">
        <v>0</v>
      </c>
      <c r="F96" s="209" t="s">
        <v>74</v>
      </c>
      <c r="G96" s="156">
        <v>14.07</v>
      </c>
      <c r="H96" s="156">
        <v>16.12</v>
      </c>
      <c r="I96" s="157" t="str">
        <f>VLOOKUP(B96,'Общий список'!$B:$F,4,0)</f>
        <v>M_PREM</v>
      </c>
      <c r="J96" s="292">
        <f>VLOOKUP(B96,'Общий список'!$B:$F,3,0)</f>
        <v>121990</v>
      </c>
      <c r="K96" s="292">
        <f>VLOOKUP(C96,'Общий список'!$B:$F,3,0)</f>
        <v>143000</v>
      </c>
      <c r="L96" s="292"/>
      <c r="M96" s="293">
        <f t="shared" ref="M96:M97" si="12">ROUND((J96+K96)*(1-$M$6)+(L96*(1-$M$7)),0)</f>
        <v>113946</v>
      </c>
      <c r="N96" s="306">
        <f>VLOOKUP(B96,'Общий список'!B:H,7,FALSE)+VLOOKUP(C96,'Общий список'!B:H,7,FALSE)</f>
        <v>175990</v>
      </c>
      <c r="O96" s="75" t="s">
        <v>145</v>
      </c>
      <c r="P96" s="270"/>
    </row>
    <row r="97" spans="2:16" ht="18" customHeight="1" outlineLevel="1">
      <c r="B97" s="196" t="s">
        <v>317</v>
      </c>
      <c r="C97" s="197" t="s">
        <v>584</v>
      </c>
      <c r="D97" s="197"/>
      <c r="E97" s="211" t="s">
        <v>0</v>
      </c>
      <c r="F97" s="211" t="s">
        <v>74</v>
      </c>
      <c r="G97" s="154">
        <v>16.12</v>
      </c>
      <c r="H97" s="154">
        <v>17.579999999999998</v>
      </c>
      <c r="I97" s="155" t="str">
        <f>VLOOKUP(B97,'Общий список'!$B:$F,4,0)</f>
        <v>M_PREM</v>
      </c>
      <c r="J97" s="294">
        <f>VLOOKUP(B97,'Общий список'!$B:$F,3,0)</f>
        <v>117990</v>
      </c>
      <c r="K97" s="294">
        <f>VLOOKUP(C97,'Общий список'!$B:$F,3,0)</f>
        <v>163000</v>
      </c>
      <c r="L97" s="294"/>
      <c r="M97" s="295">
        <f t="shared" si="12"/>
        <v>120826</v>
      </c>
      <c r="N97" s="312">
        <f>VLOOKUP(B97,'Общий список'!B:H,7,FALSE)+VLOOKUP(C97,'Общий список'!B:H,7,FALSE)</f>
        <v>187990</v>
      </c>
      <c r="O97" s="75" t="s">
        <v>145</v>
      </c>
      <c r="P97" s="270"/>
    </row>
    <row r="98" spans="2:16" ht="18" customHeight="1" outlineLevel="1">
      <c r="B98" s="94" t="s">
        <v>579</v>
      </c>
      <c r="C98" s="95"/>
      <c r="D98" s="95"/>
      <c r="E98" s="95"/>
      <c r="F98" s="95"/>
      <c r="G98" s="95"/>
      <c r="H98" s="95"/>
      <c r="I98" s="95"/>
      <c r="J98" s="296"/>
      <c r="K98" s="296"/>
      <c r="L98" s="296"/>
      <c r="M98" s="296"/>
      <c r="N98" s="111"/>
      <c r="P98" s="270"/>
    </row>
    <row r="99" spans="2:16" ht="18" customHeight="1" outlineLevel="1">
      <c r="B99" s="193" t="s">
        <v>316</v>
      </c>
      <c r="C99" s="194" t="s">
        <v>97</v>
      </c>
      <c r="D99" s="194"/>
      <c r="E99" s="209" t="s">
        <v>0</v>
      </c>
      <c r="F99" s="209" t="s">
        <v>74</v>
      </c>
      <c r="G99" s="156">
        <v>14.07</v>
      </c>
      <c r="H99" s="156">
        <v>16.12</v>
      </c>
      <c r="I99" s="157" t="str">
        <f>VLOOKUP(B99,'Общий список'!$B:$F,4,0)</f>
        <v>M_PREM</v>
      </c>
      <c r="J99" s="292">
        <f>VLOOKUP(B99,'Общий список'!$B:$F,3,0)</f>
        <v>121990</v>
      </c>
      <c r="K99" s="292">
        <f>VLOOKUP(C99,'Общий список'!$B:$F,3,0)</f>
        <v>143000</v>
      </c>
      <c r="L99" s="292"/>
      <c r="M99" s="293">
        <f t="shared" ref="M99:M107" si="13">ROUND((J99+K99)*(1-$M$6)+(L99*(1-$M$7)),0)</f>
        <v>113946</v>
      </c>
      <c r="N99" s="306">
        <f>VLOOKUP(B99,'Общий список'!B:H,7,FALSE)+VLOOKUP(C99,'Общий список'!B:H,7,FALSE)</f>
        <v>175990</v>
      </c>
      <c r="O99" s="75" t="s">
        <v>599</v>
      </c>
      <c r="P99" s="270"/>
    </row>
    <row r="100" spans="2:16" ht="18" customHeight="1" outlineLevel="1">
      <c r="B100" s="199" t="s">
        <v>317</v>
      </c>
      <c r="C100" s="117" t="s">
        <v>204</v>
      </c>
      <c r="D100" s="117"/>
      <c r="E100" s="118" t="s">
        <v>0</v>
      </c>
      <c r="F100" s="118" t="s">
        <v>74</v>
      </c>
      <c r="G100" s="92">
        <v>16.12</v>
      </c>
      <c r="H100" s="92">
        <v>17.579999999999998</v>
      </c>
      <c r="I100" s="93" t="str">
        <f>VLOOKUP(B100,'Общий список'!$B:$F,4,0)</f>
        <v>M_PREM</v>
      </c>
      <c r="J100" s="278">
        <f>VLOOKUP(B100,'Общий список'!$B:$F,3,0)</f>
        <v>117990</v>
      </c>
      <c r="K100" s="278">
        <f>VLOOKUP(C100,'Общий список'!$B:$F,3,0)</f>
        <v>163000</v>
      </c>
      <c r="L100" s="278"/>
      <c r="M100" s="297">
        <f t="shared" si="13"/>
        <v>120826</v>
      </c>
      <c r="N100" s="307">
        <f>VLOOKUP(B100,'Общий список'!B:H,7,FALSE)+VLOOKUP(C100,'Общий список'!B:H,7,FALSE)</f>
        <v>187990</v>
      </c>
      <c r="O100" s="75" t="s">
        <v>599</v>
      </c>
      <c r="P100" s="270"/>
    </row>
    <row r="101" spans="2:16" ht="18" customHeight="1" outlineLevel="1">
      <c r="B101" s="199" t="s">
        <v>95</v>
      </c>
      <c r="C101" s="117" t="s">
        <v>97</v>
      </c>
      <c r="D101" s="117"/>
      <c r="E101" s="118" t="s">
        <v>0</v>
      </c>
      <c r="F101" s="118" t="s">
        <v>74</v>
      </c>
      <c r="G101" s="92">
        <v>14.07</v>
      </c>
      <c r="H101" s="92">
        <v>16.12</v>
      </c>
      <c r="I101" s="93" t="str">
        <f>VLOOKUP(B101,'Общий список'!$B:$F,4,0)</f>
        <v>M_PREM</v>
      </c>
      <c r="J101" s="278">
        <f>VLOOKUP(B101,'Общий список'!$B:$F,3,0)</f>
        <v>121990</v>
      </c>
      <c r="K101" s="278">
        <f>VLOOKUP(C101,'Общий список'!$B:$F,3,0)</f>
        <v>143000</v>
      </c>
      <c r="L101" s="278"/>
      <c r="M101" s="297">
        <f t="shared" si="13"/>
        <v>113946</v>
      </c>
      <c r="N101" s="307">
        <f>VLOOKUP(B101,'Общий список'!B:H,7,FALSE)+VLOOKUP(C101,'Общий список'!B:H,7,FALSE)</f>
        <v>175990</v>
      </c>
      <c r="O101" s="75" t="s">
        <v>599</v>
      </c>
      <c r="P101" s="270"/>
    </row>
    <row r="102" spans="2:16" ht="18" customHeight="1" outlineLevel="1">
      <c r="B102" s="196" t="s">
        <v>96</v>
      </c>
      <c r="C102" s="197" t="s">
        <v>204</v>
      </c>
      <c r="D102" s="197"/>
      <c r="E102" s="211" t="s">
        <v>0</v>
      </c>
      <c r="F102" s="211" t="s">
        <v>74</v>
      </c>
      <c r="G102" s="154">
        <v>16.12</v>
      </c>
      <c r="H102" s="154">
        <v>17.579999999999998</v>
      </c>
      <c r="I102" s="155" t="str">
        <f>VLOOKUP(B102,'Общий список'!$B:$F,4,0)</f>
        <v>M_PREM</v>
      </c>
      <c r="J102" s="294">
        <f>VLOOKUP(B102,'Общий список'!$B:$F,3,0)</f>
        <v>117990</v>
      </c>
      <c r="K102" s="294">
        <f>VLOOKUP(C102,'Общий список'!$B:$F,3,0)</f>
        <v>163000</v>
      </c>
      <c r="L102" s="294"/>
      <c r="M102" s="295">
        <f t="shared" si="13"/>
        <v>120826</v>
      </c>
      <c r="N102" s="312">
        <f>VLOOKUP(B102,'Общий список'!B:H,7,FALSE)+VLOOKUP(C102,'Общий список'!B:H,7,FALSE)</f>
        <v>187990</v>
      </c>
      <c r="O102" s="75" t="s">
        <v>599</v>
      </c>
      <c r="P102" s="270"/>
    </row>
    <row r="103" spans="2:16" ht="18" customHeight="1" outlineLevel="1">
      <c r="B103" s="94" t="s">
        <v>580</v>
      </c>
      <c r="C103" s="95"/>
      <c r="D103" s="95"/>
      <c r="E103" s="95"/>
      <c r="F103" s="95"/>
      <c r="G103" s="95"/>
      <c r="H103" s="95"/>
      <c r="I103" s="95"/>
      <c r="J103" s="296"/>
      <c r="K103" s="296"/>
      <c r="L103" s="296"/>
      <c r="M103" s="296"/>
      <c r="N103" s="111"/>
      <c r="P103" s="270"/>
    </row>
    <row r="104" spans="2:16" ht="18" customHeight="1" outlineLevel="1">
      <c r="B104" s="334" t="s">
        <v>316</v>
      </c>
      <c r="C104" s="335" t="s">
        <v>501</v>
      </c>
      <c r="D104" s="335"/>
      <c r="E104" s="209" t="s">
        <v>0</v>
      </c>
      <c r="F104" s="209" t="s">
        <v>74</v>
      </c>
      <c r="G104" s="156">
        <v>14.07</v>
      </c>
      <c r="H104" s="156">
        <v>16.12</v>
      </c>
      <c r="I104" s="157" t="str">
        <f>VLOOKUP(B104,'Общий список'!$B:$F,4,0)</f>
        <v>M_PREM</v>
      </c>
      <c r="J104" s="292">
        <f>VLOOKUP(B104,'Общий список'!$B:$F,3,0)</f>
        <v>121990</v>
      </c>
      <c r="K104" s="292">
        <f>VLOOKUP(C104,'Общий список'!$B:$F,3,0)</f>
        <v>162700</v>
      </c>
      <c r="L104" s="292"/>
      <c r="M104" s="293">
        <f t="shared" ref="M104:M105" si="14">ROUND((J104+K104)*(1-$M$6)+(L104*(1-$M$7)),0)</f>
        <v>122417</v>
      </c>
      <c r="N104" s="306">
        <f>VLOOKUP(B104,'Общий список'!B:H,7,FALSE)+VLOOKUP(C104,'Общий список'!B:H,7,FALSE)</f>
        <v>189990</v>
      </c>
      <c r="P104" s="270"/>
    </row>
    <row r="105" spans="2:16" ht="18" customHeight="1" outlineLevel="1">
      <c r="B105" s="336" t="s">
        <v>317</v>
      </c>
      <c r="C105" s="313" t="s">
        <v>502</v>
      </c>
      <c r="D105" s="117"/>
      <c r="E105" s="118" t="s">
        <v>0</v>
      </c>
      <c r="F105" s="118" t="s">
        <v>74</v>
      </c>
      <c r="G105" s="92">
        <v>16.12</v>
      </c>
      <c r="H105" s="92">
        <v>17.579999999999998</v>
      </c>
      <c r="I105" s="93" t="str">
        <f>VLOOKUP(B105,'Общий список'!$B:$F,4,0)</f>
        <v>M_PREM</v>
      </c>
      <c r="J105" s="278">
        <f>VLOOKUP(B105,'Общий список'!$B:$F,3,0)</f>
        <v>117990</v>
      </c>
      <c r="K105" s="278">
        <f>VLOOKUP(C105,'Общий список'!$B:$F,3,0)</f>
        <v>182700</v>
      </c>
      <c r="L105" s="278"/>
      <c r="M105" s="297">
        <f t="shared" si="14"/>
        <v>129297</v>
      </c>
      <c r="N105" s="307">
        <f>VLOOKUP(B105,'Общий список'!B:H,7,FALSE)+VLOOKUP(C105,'Общий список'!B:H,7,FALSE)</f>
        <v>200990</v>
      </c>
      <c r="P105" s="270"/>
    </row>
    <row r="106" spans="2:16" ht="18" customHeight="1" outlineLevel="1">
      <c r="B106" s="336" t="s">
        <v>95</v>
      </c>
      <c r="C106" s="313" t="s">
        <v>501</v>
      </c>
      <c r="D106" s="117"/>
      <c r="E106" s="118" t="s">
        <v>0</v>
      </c>
      <c r="F106" s="118" t="s">
        <v>74</v>
      </c>
      <c r="G106" s="92">
        <v>14.07</v>
      </c>
      <c r="H106" s="92">
        <v>16.12</v>
      </c>
      <c r="I106" s="93" t="str">
        <f>VLOOKUP(B106,'Общий список'!$B:$F,4,0)</f>
        <v>M_PREM</v>
      </c>
      <c r="J106" s="278">
        <f>VLOOKUP(B106,'Общий список'!$B:$F,3,0)</f>
        <v>121990</v>
      </c>
      <c r="K106" s="278">
        <f>VLOOKUP(C106,'Общий список'!$B:$F,3,0)</f>
        <v>162700</v>
      </c>
      <c r="L106" s="278"/>
      <c r="M106" s="297">
        <f t="shared" si="13"/>
        <v>122417</v>
      </c>
      <c r="N106" s="307">
        <f>VLOOKUP(B106,'Общий список'!B:H,7,FALSE)+VLOOKUP(C106,'Общий список'!B:H,7,FALSE)</f>
        <v>189990</v>
      </c>
      <c r="O106" s="75" t="s">
        <v>599</v>
      </c>
      <c r="P106" s="270"/>
    </row>
    <row r="107" spans="2:16" ht="18" customHeight="1" outlineLevel="1">
      <c r="B107" s="337" t="s">
        <v>96</v>
      </c>
      <c r="C107" s="338" t="s">
        <v>502</v>
      </c>
      <c r="D107" s="338"/>
      <c r="E107" s="211" t="s">
        <v>0</v>
      </c>
      <c r="F107" s="211" t="s">
        <v>74</v>
      </c>
      <c r="G107" s="154">
        <v>16.12</v>
      </c>
      <c r="H107" s="154">
        <v>17.579999999999998</v>
      </c>
      <c r="I107" s="155" t="str">
        <f>VLOOKUP(B107,'Общий список'!$B:$F,4,0)</f>
        <v>M_PREM</v>
      </c>
      <c r="J107" s="294">
        <f>VLOOKUP(B107,'Общий список'!$B:$F,3,0)</f>
        <v>117990</v>
      </c>
      <c r="K107" s="294">
        <f>VLOOKUP(C107,'Общий список'!$B:$F,3,0)</f>
        <v>182700</v>
      </c>
      <c r="L107" s="294"/>
      <c r="M107" s="295">
        <f t="shared" si="13"/>
        <v>129297</v>
      </c>
      <c r="N107" s="312">
        <f>VLOOKUP(B107,'Общий список'!B:H,7,FALSE)+VLOOKUP(C107,'Общий список'!B:H,7,FALSE)</f>
        <v>200990</v>
      </c>
      <c r="O107" s="75" t="s">
        <v>599</v>
      </c>
      <c r="P107" s="270"/>
    </row>
    <row r="108" spans="2:16" ht="18" hidden="1" customHeight="1" outlineLevel="1">
      <c r="B108" s="94" t="s">
        <v>596</v>
      </c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P108" s="270"/>
    </row>
    <row r="109" spans="2:16" ht="18" hidden="1" customHeight="1" outlineLevel="1">
      <c r="B109" s="193" t="s">
        <v>592</v>
      </c>
      <c r="C109" s="194" t="s">
        <v>593</v>
      </c>
      <c r="D109" s="194"/>
      <c r="E109" s="209" t="s">
        <v>142</v>
      </c>
      <c r="F109" s="209" t="s">
        <v>74</v>
      </c>
      <c r="G109" s="156">
        <v>28</v>
      </c>
      <c r="H109" s="156">
        <v>31.5</v>
      </c>
      <c r="I109" s="157" t="str">
        <f>VLOOKUP(B109,'Общий список'!$B:$F,4,0)</f>
        <v>M_PREM</v>
      </c>
      <c r="J109" s="292"/>
      <c r="K109" s="292"/>
      <c r="L109" s="292"/>
      <c r="M109" s="293">
        <f t="shared" ref="M109:M110" si="15">ROUND((J109+K109)*(1-$M$6)+(L109*(1-$M$7)),0)</f>
        <v>0</v>
      </c>
      <c r="N109" s="306">
        <f>VLOOKUP(B109,'Общий список'!B:H,7,FALSE)+VLOOKUP(C109,'Общий список'!B:H,7,FALSE)</f>
        <v>606990</v>
      </c>
      <c r="O109" s="75" t="s">
        <v>145</v>
      </c>
      <c r="P109" s="270"/>
    </row>
    <row r="110" spans="2:16" ht="18" hidden="1" customHeight="1" outlineLevel="1">
      <c r="B110" s="199" t="s">
        <v>594</v>
      </c>
      <c r="C110" s="117" t="s">
        <v>595</v>
      </c>
      <c r="D110" s="117"/>
      <c r="E110" s="118" t="s">
        <v>142</v>
      </c>
      <c r="F110" s="118" t="s">
        <v>74</v>
      </c>
      <c r="G110" s="92">
        <v>28</v>
      </c>
      <c r="H110" s="92">
        <v>31</v>
      </c>
      <c r="I110" s="93" t="str">
        <f>VLOOKUP(B110,'Общий список'!$B:$F,4,0)</f>
        <v>M_PREM</v>
      </c>
      <c r="J110" s="278" t="e">
        <f>VLOOKUP(B110,'Общий список'!$B:$F,3,0)</f>
        <v>#N/A</v>
      </c>
      <c r="K110" s="278" t="e">
        <f>VLOOKUP(C110,'Общий список'!$B:$F,3,0)</f>
        <v>#N/A</v>
      </c>
      <c r="L110" s="278"/>
      <c r="M110" s="297" t="e">
        <f t="shared" si="15"/>
        <v>#N/A</v>
      </c>
      <c r="N110" s="307" t="e">
        <f>VLOOKUP(B110,'Общий список'!B:H,7,FALSE)+VLOOKUP(C110,'Общий список'!B:H,7,FALSE)</f>
        <v>#N/A</v>
      </c>
      <c r="O110" s="75" t="s">
        <v>145</v>
      </c>
      <c r="P110" s="270"/>
    </row>
    <row r="111" spans="2:16" ht="18" hidden="1" customHeight="1" outlineLevel="1">
      <c r="B111" s="199" t="s">
        <v>209</v>
      </c>
      <c r="C111" s="117" t="s">
        <v>213</v>
      </c>
      <c r="D111" s="117"/>
      <c r="E111" s="118" t="s">
        <v>0</v>
      </c>
      <c r="F111" s="118" t="s">
        <v>74</v>
      </c>
      <c r="G111" s="92">
        <v>44</v>
      </c>
      <c r="H111" s="92">
        <v>47</v>
      </c>
      <c r="I111" s="93" t="str">
        <f>VLOOKUP(B111,'Общий список'!$B:$F,4,0)</f>
        <v>M_PREM</v>
      </c>
      <c r="J111" s="278" t="e">
        <f>VLOOKUP(B111,'Общий список'!$B:$F,3,0)</f>
        <v>#N/A</v>
      </c>
      <c r="K111" s="278" t="e">
        <f>VLOOKUP(C111,'Общий список'!$B:$F,3,0)</f>
        <v>#N/A</v>
      </c>
      <c r="L111" s="278"/>
      <c r="M111" s="297" t="e">
        <f t="shared" ref="M111:M112" si="16">ROUND((J111+K111)*(1-$M$6)+(L111*(1-$M$7)),0)</f>
        <v>#N/A</v>
      </c>
      <c r="N111" s="216" t="s">
        <v>201</v>
      </c>
      <c r="P111" s="270"/>
    </row>
    <row r="112" spans="2:16" ht="18" hidden="1" customHeight="1" outlineLevel="1">
      <c r="B112" s="196" t="s">
        <v>210</v>
      </c>
      <c r="C112" s="197" t="s">
        <v>214</v>
      </c>
      <c r="D112" s="197"/>
      <c r="E112" s="211" t="s">
        <v>0</v>
      </c>
      <c r="F112" s="211" t="s">
        <v>74</v>
      </c>
      <c r="G112" s="154">
        <v>56.3</v>
      </c>
      <c r="H112" s="154">
        <v>58.6</v>
      </c>
      <c r="I112" s="155" t="str">
        <f>VLOOKUP(B112,'Общий список'!$B:$F,4,0)</f>
        <v>M_PREM</v>
      </c>
      <c r="J112" s="294" t="e">
        <f>VLOOKUP(B112,'Общий список'!$B:$F,3,0)</f>
        <v>#N/A</v>
      </c>
      <c r="K112" s="294" t="e">
        <f>VLOOKUP(C112,'Общий список'!$B:$F,3,0)</f>
        <v>#N/A</v>
      </c>
      <c r="L112" s="294"/>
      <c r="M112" s="295" t="e">
        <f t="shared" si="16"/>
        <v>#N/A</v>
      </c>
      <c r="N112" s="339" t="s">
        <v>201</v>
      </c>
      <c r="P112" s="270"/>
    </row>
    <row r="113" spans="2:16" ht="18" customHeight="1" outlineLevel="1">
      <c r="B113" s="114"/>
      <c r="C113" s="115"/>
      <c r="D113" s="115"/>
      <c r="E113" s="115"/>
      <c r="F113" s="115"/>
      <c r="G113" s="115"/>
      <c r="H113" s="115"/>
      <c r="I113" s="115"/>
      <c r="J113" s="298"/>
      <c r="K113" s="298"/>
      <c r="L113" s="298"/>
      <c r="M113" s="298"/>
      <c r="N113" s="298"/>
      <c r="P113" s="270"/>
    </row>
    <row r="114" spans="2:16" ht="21">
      <c r="B114" s="98" t="s">
        <v>183</v>
      </c>
      <c r="C114" s="87"/>
      <c r="D114" s="87"/>
      <c r="E114" s="87"/>
      <c r="F114" s="87"/>
      <c r="G114" s="87"/>
      <c r="H114" s="87"/>
      <c r="I114" s="87"/>
      <c r="J114" s="279"/>
      <c r="K114" s="279"/>
      <c r="L114" s="279"/>
      <c r="M114" s="279"/>
      <c r="N114" s="299"/>
      <c r="P114" s="270"/>
    </row>
    <row r="115" spans="2:16" ht="15.6">
      <c r="B115" s="100"/>
      <c r="C115" s="409"/>
      <c r="D115" s="409"/>
      <c r="E115" s="445" t="s">
        <v>184</v>
      </c>
      <c r="F115" s="445"/>
      <c r="G115" s="445"/>
      <c r="H115" s="446" t="s">
        <v>89</v>
      </c>
      <c r="I115" s="447"/>
      <c r="J115" s="448" t="s">
        <v>242</v>
      </c>
      <c r="K115" s="449"/>
      <c r="L115" s="450"/>
      <c r="M115" s="451" t="s">
        <v>185</v>
      </c>
      <c r="N115" s="451"/>
      <c r="P115" s="270"/>
    </row>
    <row r="116" spans="2:16" ht="27" customHeight="1">
      <c r="B116" s="100"/>
      <c r="C116" s="410"/>
      <c r="D116" s="410"/>
      <c r="E116" s="452" t="s">
        <v>480</v>
      </c>
      <c r="F116" s="453"/>
      <c r="G116" s="454"/>
      <c r="H116" s="455">
        <v>4490</v>
      </c>
      <c r="I116" s="456"/>
      <c r="J116" s="457">
        <v>5890</v>
      </c>
      <c r="K116" s="458"/>
      <c r="L116" s="459"/>
      <c r="M116" s="460" t="s">
        <v>91</v>
      </c>
      <c r="N116" s="460"/>
      <c r="P116" s="270"/>
    </row>
    <row r="117" spans="2:16" ht="30.75" customHeight="1">
      <c r="B117" s="159"/>
      <c r="C117" s="160"/>
      <c r="D117" s="160"/>
      <c r="E117" s="441" t="s">
        <v>186</v>
      </c>
      <c r="F117" s="441"/>
      <c r="G117" s="441"/>
      <c r="H117" s="442" t="s">
        <v>190</v>
      </c>
      <c r="I117" s="442"/>
      <c r="J117" s="443" t="s">
        <v>190</v>
      </c>
      <c r="K117" s="443"/>
      <c r="L117" s="443"/>
      <c r="M117" s="444" t="s">
        <v>190</v>
      </c>
      <c r="N117" s="444"/>
      <c r="P117" s="270"/>
    </row>
    <row r="118" spans="2:16">
      <c r="P118" s="270"/>
    </row>
  </sheetData>
  <autoFilter ref="B9:M76"/>
  <mergeCells count="18">
    <mergeCell ref="H94:K94"/>
    <mergeCell ref="E117:G117"/>
    <mergeCell ref="H117:I117"/>
    <mergeCell ref="J117:L117"/>
    <mergeCell ref="M117:N117"/>
    <mergeCell ref="E115:G115"/>
    <mergeCell ref="H115:I115"/>
    <mergeCell ref="J115:L115"/>
    <mergeCell ref="M115:N115"/>
    <mergeCell ref="E116:G116"/>
    <mergeCell ref="H116:I116"/>
    <mergeCell ref="J116:L116"/>
    <mergeCell ref="M116:N116"/>
    <mergeCell ref="H12:L12"/>
    <mergeCell ref="H43:K43"/>
    <mergeCell ref="H25:K25"/>
    <mergeCell ref="H65:K65"/>
    <mergeCell ref="H75:K75"/>
  </mergeCells>
  <conditionalFormatting sqref="I14:I15 I32:I35 I37:I41 I83:I86">
    <cfRule type="cellIs" dxfId="26" priority="18" operator="lessThan">
      <formula>$K14</formula>
    </cfRule>
  </conditionalFormatting>
  <conditionalFormatting sqref="I17:I19 I21:I23">
    <cfRule type="cellIs" dxfId="25" priority="20" operator="lessThan">
      <formula>$K17</formula>
    </cfRule>
  </conditionalFormatting>
  <conditionalFormatting sqref="I27:I30">
    <cfRule type="cellIs" dxfId="24" priority="17" operator="lessThan">
      <formula>$K27</formula>
    </cfRule>
  </conditionalFormatting>
  <conditionalFormatting sqref="I45:I49">
    <cfRule type="cellIs" dxfId="23" priority="14" operator="lessThan">
      <formula>$K45</formula>
    </cfRule>
  </conditionalFormatting>
  <conditionalFormatting sqref="I51:I56">
    <cfRule type="cellIs" dxfId="22" priority="11" operator="lessThan">
      <formula>$K51</formula>
    </cfRule>
  </conditionalFormatting>
  <conditionalFormatting sqref="I58:I63">
    <cfRule type="cellIs" dxfId="21" priority="2" operator="lessThan">
      <formula>$K58</formula>
    </cfRule>
  </conditionalFormatting>
  <conditionalFormatting sqref="I67:I69">
    <cfRule type="cellIs" dxfId="20" priority="4" operator="lessThan">
      <formula>$K67</formula>
    </cfRule>
  </conditionalFormatting>
  <conditionalFormatting sqref="I71:I73">
    <cfRule type="cellIs" dxfId="19" priority="29" operator="lessThan">
      <formula>$K71</formula>
    </cfRule>
  </conditionalFormatting>
  <conditionalFormatting sqref="I77:I81">
    <cfRule type="cellIs" dxfId="18" priority="10" operator="lessThan">
      <formula>$K77</formula>
    </cfRule>
  </conditionalFormatting>
  <conditionalFormatting sqref="I88:I92">
    <cfRule type="cellIs" dxfId="17" priority="26" operator="lessThan">
      <formula>$K88</formula>
    </cfRule>
  </conditionalFormatting>
  <conditionalFormatting sqref="I96:I97">
    <cfRule type="cellIs" dxfId="16" priority="9" operator="lessThan">
      <formula>$K96</formula>
    </cfRule>
  </conditionalFormatting>
  <conditionalFormatting sqref="I99:I102">
    <cfRule type="cellIs" dxfId="15" priority="76" operator="lessThan">
      <formula>$K99</formula>
    </cfRule>
  </conditionalFormatting>
  <conditionalFormatting sqref="I104:I107">
    <cfRule type="cellIs" dxfId="14" priority="1" operator="lessThan">
      <formula>$K104</formula>
    </cfRule>
  </conditionalFormatting>
  <conditionalFormatting sqref="I109:I112">
    <cfRule type="cellIs" dxfId="13" priority="8" operator="lessThan">
      <formula>$K109</formula>
    </cfRule>
  </conditionalFormatting>
  <conditionalFormatting sqref="L6:L7">
    <cfRule type="cellIs" dxfId="12" priority="51" operator="lessThan">
      <formula>$L6</formula>
    </cfRule>
  </conditionalFormatting>
  <conditionalFormatting sqref="M8:N8">
    <cfRule type="cellIs" dxfId="11" priority="50" operator="lessThan">
      <formula>$L8</formula>
    </cfRule>
  </conditionalFormatting>
  <conditionalFormatting sqref="N7">
    <cfRule type="cellIs" dxfId="10" priority="478" operator="lessThan">
      <formula>#REF!</formula>
    </cfRule>
  </conditionalFormatting>
  <hyperlinks>
    <hyperlink ref="B8" location="Содержание!A1" display="К СОДЕРЖАНИЮ"/>
    <hyperlink ref="B114" location="'Услуги ДАИЧИ'!A1" display="Системы облачного управления компании &quot;ДАИЧИ&quot;"/>
  </hyperlinks>
  <printOptions gridLines="1"/>
  <pageMargins left="0.98425196850393704" right="0.47244094488188981" top="0.19685039370078741" bottom="0.19685039370078741" header="0.19685039370078741" footer="0.19685039370078741"/>
  <pageSetup paperSize="8" scale="66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794D3"/>
    <outlinePr summaryBelow="0" summaryRight="0"/>
    <pageSetUpPr fitToPage="1"/>
  </sheetPr>
  <dimension ref="A1:AF938"/>
  <sheetViews>
    <sheetView showGridLines="0" zoomScale="85" zoomScaleNormal="85" workbookViewId="0">
      <pane xSplit="1" ySplit="9" topLeftCell="L10" activePane="bottomRight" state="frozen"/>
      <selection pane="topRight" activeCell="B1" sqref="B1"/>
      <selection pane="bottomLeft" activeCell="A10" sqref="A10"/>
      <selection pane="bottomRight" activeCell="M8" sqref="M8"/>
    </sheetView>
  </sheetViews>
  <sheetFormatPr defaultColWidth="21.109375" defaultRowHeight="13.8" outlineLevelRow="1"/>
  <cols>
    <col min="1" max="1" width="1.6640625" style="75" customWidth="1"/>
    <col min="2" max="2" width="25.6640625" style="74" customWidth="1"/>
    <col min="3" max="3" width="31.88671875" style="74" customWidth="1"/>
    <col min="4" max="4" width="19.77734375" style="74" bestFit="1" customWidth="1"/>
    <col min="5" max="5" width="14.44140625" style="74" customWidth="1"/>
    <col min="6" max="6" width="11.33203125" style="74" customWidth="1"/>
    <col min="7" max="7" width="14.77734375" style="74" customWidth="1"/>
    <col min="8" max="8" width="14.5546875" style="74" customWidth="1"/>
    <col min="9" max="9" width="16.44140625" style="74" bestFit="1" customWidth="1"/>
    <col min="10" max="11" width="15.21875" style="270" customWidth="1"/>
    <col min="12" max="12" width="15.77734375" style="270" customWidth="1"/>
    <col min="13" max="13" width="18.44140625" style="270" customWidth="1"/>
    <col min="14" max="14" width="15.88671875" style="74" bestFit="1" customWidth="1"/>
    <col min="15" max="15" width="15.5546875" style="75" customWidth="1"/>
    <col min="16" max="16" width="58.5546875" style="75" customWidth="1"/>
    <col min="17" max="32" width="21.109375" style="75"/>
    <col min="33" max="16384" width="21.109375" style="74"/>
  </cols>
  <sheetData>
    <row r="1" spans="2:16" s="75" customFormat="1" ht="6.75" customHeight="1">
      <c r="D1" s="101"/>
      <c r="E1" s="101"/>
      <c r="I1" s="77"/>
      <c r="J1" s="266"/>
      <c r="K1" s="285"/>
      <c r="L1" s="266"/>
      <c r="M1" s="266"/>
    </row>
    <row r="2" spans="2:16" s="75" customFormat="1" ht="22.5" customHeight="1">
      <c r="D2" s="101"/>
      <c r="E2" s="101"/>
      <c r="I2" s="77"/>
      <c r="J2" s="266"/>
      <c r="K2" s="285"/>
      <c r="L2" s="266"/>
      <c r="M2" s="266"/>
    </row>
    <row r="3" spans="2:16" s="75" customFormat="1" ht="21.75" customHeight="1">
      <c r="D3" s="101"/>
      <c r="E3" s="101"/>
      <c r="I3" s="77"/>
      <c r="J3" s="266"/>
      <c r="K3" s="285"/>
      <c r="L3" s="266"/>
      <c r="M3" s="266"/>
    </row>
    <row r="4" spans="2:16" s="75" customFormat="1">
      <c r="B4" s="124"/>
      <c r="C4" s="76"/>
      <c r="D4" s="76"/>
      <c r="E4" s="76"/>
      <c r="F4" s="76"/>
      <c r="G4" s="76"/>
      <c r="H4" s="76"/>
      <c r="J4" s="266"/>
      <c r="K4" s="266"/>
      <c r="L4" s="266"/>
      <c r="M4" s="266"/>
      <c r="N4" s="110"/>
    </row>
    <row r="5" spans="2:16" s="75" customFormat="1" ht="38.25" customHeight="1">
      <c r="C5" s="76"/>
      <c r="D5" s="76"/>
      <c r="E5" s="76"/>
      <c r="F5" s="76"/>
      <c r="G5" s="76"/>
      <c r="H5" s="76"/>
      <c r="J5" s="266"/>
      <c r="K5" s="266"/>
      <c r="L5" s="286" t="s">
        <v>6</v>
      </c>
      <c r="M5" s="266"/>
      <c r="N5" s="110"/>
    </row>
    <row r="6" spans="2:16" s="75" customFormat="1" ht="26.25" customHeight="1">
      <c r="B6" s="340" t="s">
        <v>275</v>
      </c>
      <c r="C6" s="340"/>
      <c r="D6" s="340"/>
      <c r="E6" s="76"/>
      <c r="F6" s="76"/>
      <c r="G6" s="76"/>
      <c r="H6" s="76"/>
      <c r="J6" s="266"/>
      <c r="K6" s="266"/>
      <c r="L6" s="287" t="s">
        <v>206</v>
      </c>
      <c r="M6" s="316">
        <v>0.56999999999999995</v>
      </c>
      <c r="N6" s="110"/>
    </row>
    <row r="7" spans="2:16" s="75" customFormat="1" ht="22.5" customHeight="1">
      <c r="B7" s="214"/>
      <c r="C7" s="76"/>
      <c r="D7" s="76"/>
      <c r="E7" s="76"/>
      <c r="F7" s="76"/>
      <c r="G7" s="76"/>
      <c r="H7" s="76"/>
      <c r="J7" s="266"/>
      <c r="K7" s="266"/>
      <c r="L7" s="287" t="s">
        <v>35</v>
      </c>
      <c r="M7" s="316">
        <v>0.27</v>
      </c>
      <c r="N7" s="110"/>
    </row>
    <row r="8" spans="2:16" s="75" customFormat="1" ht="15.6">
      <c r="B8" s="149" t="s">
        <v>45</v>
      </c>
      <c r="C8" s="76"/>
      <c r="D8" s="76"/>
      <c r="E8" s="76"/>
      <c r="F8" s="76"/>
      <c r="G8" s="76"/>
      <c r="H8" s="76"/>
      <c r="J8" s="266"/>
      <c r="K8" s="266"/>
      <c r="L8" s="266"/>
      <c r="M8" s="288"/>
      <c r="N8" s="110"/>
    </row>
    <row r="9" spans="2:16" ht="40.5" customHeight="1">
      <c r="B9" s="206" t="s">
        <v>3</v>
      </c>
      <c r="C9" s="206" t="s">
        <v>4</v>
      </c>
      <c r="D9" s="206" t="s">
        <v>7</v>
      </c>
      <c r="E9" s="206" t="s">
        <v>602</v>
      </c>
      <c r="F9" s="206" t="s">
        <v>603</v>
      </c>
      <c r="G9" s="207" t="s">
        <v>1</v>
      </c>
      <c r="H9" s="207" t="s">
        <v>2</v>
      </c>
      <c r="I9" s="208" t="s">
        <v>5</v>
      </c>
      <c r="J9" s="267" t="s">
        <v>365</v>
      </c>
      <c r="K9" s="267" t="s">
        <v>366</v>
      </c>
      <c r="L9" s="267" t="s">
        <v>634</v>
      </c>
      <c r="M9" s="289" t="s">
        <v>665</v>
      </c>
      <c r="N9" s="217" t="s">
        <v>483</v>
      </c>
    </row>
    <row r="10" spans="2:16" ht="9.9" customHeight="1">
      <c r="B10" s="135"/>
      <c r="C10" s="144"/>
      <c r="D10" s="145"/>
      <c r="E10" s="145"/>
      <c r="F10" s="144"/>
      <c r="G10" s="144"/>
      <c r="H10" s="144"/>
      <c r="I10" s="144"/>
      <c r="J10" s="268"/>
      <c r="K10" s="268"/>
      <c r="L10" s="268"/>
      <c r="M10" s="268"/>
      <c r="N10" s="138"/>
    </row>
    <row r="11" spans="2:16" ht="17.25" customHeight="1">
      <c r="B11" s="94"/>
      <c r="C11" s="95"/>
      <c r="D11" s="95"/>
      <c r="E11" s="95"/>
      <c r="F11" s="95"/>
      <c r="G11" s="95"/>
      <c r="H11" s="95"/>
      <c r="I11" s="96"/>
      <c r="J11" s="290"/>
      <c r="K11" s="290"/>
      <c r="L11" s="290"/>
      <c r="M11" s="290"/>
      <c r="N11" s="139"/>
    </row>
    <row r="12" spans="2:16" ht="90" customHeight="1">
      <c r="B12" s="98" t="s">
        <v>650</v>
      </c>
      <c r="C12" s="87"/>
      <c r="D12" s="321"/>
      <c r="E12" s="322"/>
      <c r="F12" s="322"/>
      <c r="G12" s="322"/>
      <c r="H12" s="437" t="s">
        <v>669</v>
      </c>
      <c r="I12" s="437"/>
      <c r="J12" s="437"/>
      <c r="K12" s="437"/>
      <c r="L12" s="437"/>
      <c r="M12" s="322"/>
      <c r="N12" s="299"/>
      <c r="P12" s="342"/>
    </row>
    <row r="13" spans="2:16" ht="18.75" customHeight="1" outlineLevel="1">
      <c r="B13" s="94" t="s">
        <v>497</v>
      </c>
      <c r="C13" s="95"/>
      <c r="D13" s="95"/>
      <c r="E13" s="95"/>
      <c r="F13" s="95"/>
      <c r="G13" s="95"/>
      <c r="H13" s="95"/>
      <c r="I13" s="96"/>
      <c r="J13" s="291"/>
      <c r="K13" s="291"/>
      <c r="L13" s="291"/>
      <c r="M13" s="291"/>
      <c r="N13" s="75"/>
    </row>
    <row r="14" spans="2:16" ht="18" customHeight="1" outlineLevel="1">
      <c r="B14" s="193" t="s">
        <v>562</v>
      </c>
      <c r="C14" s="194" t="s">
        <v>149</v>
      </c>
      <c r="D14" s="194" t="s">
        <v>564</v>
      </c>
      <c r="E14" s="195" t="s">
        <v>600</v>
      </c>
      <c r="F14" s="195" t="s">
        <v>104</v>
      </c>
      <c r="G14" s="156">
        <v>3.52</v>
      </c>
      <c r="H14" s="156">
        <v>3.81</v>
      </c>
      <c r="I14" s="157" t="str">
        <f>VLOOKUP(B14,'Общий список'!$B:$F,4,0)&amp;" / "&amp;VLOOKUP(D14,'Общий список'!$B:$F,4,0)</f>
        <v>M_PREM / D_ACC</v>
      </c>
      <c r="J14" s="392">
        <f>VLOOKUP(B14,'Общий список'!$B:$F,3,0)</f>
        <v>54990</v>
      </c>
      <c r="K14" s="392">
        <f>VLOOKUP(C14,'Общий список'!$B:$F,3,0)</f>
        <v>75000</v>
      </c>
      <c r="L14" s="392">
        <f>VLOOKUP(D14,'Общий список'!$B:$F,3,0)</f>
        <v>7000</v>
      </c>
      <c r="M14" s="393">
        <f>ROUND((J14+K14)*(1-$M$6)+(L14*(1-$M$7)),0)</f>
        <v>61006</v>
      </c>
      <c r="N14" s="300">
        <f>VLOOKUP(B14,'Общий список'!B:H,7,FALSE)+VLOOKUP(C14,'Общий список'!B:H,7,FALSE)+VLOOKUP(D14,'Общий список'!B:H,7,FALSE)</f>
        <v>94990</v>
      </c>
      <c r="O14" s="75" t="s">
        <v>145</v>
      </c>
    </row>
    <row r="15" spans="2:16" ht="18" customHeight="1" outlineLevel="1">
      <c r="B15" s="196" t="s">
        <v>563</v>
      </c>
      <c r="C15" s="197" t="s">
        <v>151</v>
      </c>
      <c r="D15" s="197" t="s">
        <v>564</v>
      </c>
      <c r="E15" s="198" t="s">
        <v>600</v>
      </c>
      <c r="F15" s="198" t="s">
        <v>104</v>
      </c>
      <c r="G15" s="154">
        <v>5.28</v>
      </c>
      <c r="H15" s="154">
        <v>5.57</v>
      </c>
      <c r="I15" s="155" t="str">
        <f>VLOOKUP(B15,'Общий список'!$B:$F,4,0)&amp;" / "&amp;VLOOKUP(D15,'Общий список'!$B:$F,4,0)</f>
        <v>M_PREM / D_ACC</v>
      </c>
      <c r="J15" s="394">
        <f>VLOOKUP(B15,'Общий список'!$B:$F,3,0)</f>
        <v>60990</v>
      </c>
      <c r="K15" s="394">
        <f>VLOOKUP(C15,'Общий список'!$B:$F,3,0)</f>
        <v>84000</v>
      </c>
      <c r="L15" s="394">
        <f>VLOOKUP(D15,'Общий список'!$B:$F,3,0)</f>
        <v>7000</v>
      </c>
      <c r="M15" s="395">
        <f>ROUND((J15+K15)*(1-$M$6)+(L15*(1-$M$7)),0)</f>
        <v>67456</v>
      </c>
      <c r="N15" s="301">
        <f>VLOOKUP(B15,'Общий список'!B:H,7,FALSE)+VLOOKUP(C15,'Общий список'!B:H,7,FALSE)+VLOOKUP(D15,'Общий список'!B:H,7,FALSE)</f>
        <v>104990</v>
      </c>
      <c r="O15" s="75" t="s">
        <v>145</v>
      </c>
    </row>
    <row r="16" spans="2:16" ht="18" customHeight="1" outlineLevel="1">
      <c r="B16" s="94" t="s">
        <v>496</v>
      </c>
      <c r="C16" s="95"/>
      <c r="D16" s="95"/>
      <c r="E16" s="95"/>
      <c r="F16" s="95"/>
      <c r="G16" s="95"/>
      <c r="H16" s="95"/>
      <c r="I16" s="96"/>
      <c r="J16" s="396"/>
      <c r="K16" s="396"/>
      <c r="L16" s="396"/>
      <c r="M16" s="396"/>
      <c r="N16" s="75"/>
    </row>
    <row r="17" spans="2:15" ht="18" customHeight="1" outlineLevel="1">
      <c r="B17" s="193" t="s">
        <v>148</v>
      </c>
      <c r="C17" s="194" t="s">
        <v>149</v>
      </c>
      <c r="D17" s="194" t="s">
        <v>17</v>
      </c>
      <c r="E17" s="195" t="s">
        <v>600</v>
      </c>
      <c r="F17" s="195" t="s">
        <v>104</v>
      </c>
      <c r="G17" s="156">
        <v>3.52</v>
      </c>
      <c r="H17" s="156">
        <v>3.81</v>
      </c>
      <c r="I17" s="157" t="str">
        <f>VLOOKUP(B17,'Общий список'!$B:$F,4,0)&amp;" / "&amp;VLOOKUP(D17,'Общий список'!$B:$F,4,0)</f>
        <v>M_PREM / D_ACC</v>
      </c>
      <c r="J17" s="392">
        <f>VLOOKUP(B17,'Общий список'!$B:$F,3,0)</f>
        <v>54990</v>
      </c>
      <c r="K17" s="392">
        <f>VLOOKUP(C17,'Общий список'!$B:$F,3,0)</f>
        <v>75000</v>
      </c>
      <c r="L17" s="392">
        <f>VLOOKUP(D17,'Общий список'!$B:$F,3,0)</f>
        <v>7000</v>
      </c>
      <c r="M17" s="393">
        <f>ROUND((J17+K17)*(1-$M$6)+(L17*(1-$M$7)),0)</f>
        <v>61006</v>
      </c>
      <c r="N17" s="300">
        <f>VLOOKUP(B17,'Общий список'!B:H,7,FALSE)+VLOOKUP(C17,'Общий список'!B:H,7,FALSE)+VLOOKUP(D17,'Общий список'!B:H,7,FALSE)</f>
        <v>94990</v>
      </c>
      <c r="O17" s="75" t="s">
        <v>599</v>
      </c>
    </row>
    <row r="18" spans="2:15" ht="18" customHeight="1" outlineLevel="1">
      <c r="B18" s="196" t="s">
        <v>150</v>
      </c>
      <c r="C18" s="197" t="s">
        <v>151</v>
      </c>
      <c r="D18" s="197" t="s">
        <v>17</v>
      </c>
      <c r="E18" s="198" t="s">
        <v>600</v>
      </c>
      <c r="F18" s="198" t="s">
        <v>104</v>
      </c>
      <c r="G18" s="154">
        <v>5.28</v>
      </c>
      <c r="H18" s="154">
        <v>5.57</v>
      </c>
      <c r="I18" s="155" t="str">
        <f>VLOOKUP(B18,'Общий список'!$B:$F,4,0)&amp;" / "&amp;VLOOKUP(D18,'Общий список'!$B:$F,4,0)</f>
        <v>M_PREM / D_ACC</v>
      </c>
      <c r="J18" s="394">
        <f>VLOOKUP(B18,'Общий список'!$B:$F,3,0)</f>
        <v>60990</v>
      </c>
      <c r="K18" s="394">
        <f>VLOOKUP(C18,'Общий список'!$B:$F,3,0)</f>
        <v>84000</v>
      </c>
      <c r="L18" s="394">
        <f>VLOOKUP(D18,'Общий список'!$B:$F,3,0)</f>
        <v>7000</v>
      </c>
      <c r="M18" s="395">
        <f>ROUND((J18+K18)*(1-$M$6)+(L18*(1-$M$7)),0)</f>
        <v>67456</v>
      </c>
      <c r="N18" s="301">
        <f>VLOOKUP(B18,'Общий список'!B:H,7,FALSE)+VLOOKUP(C18,'Общий список'!B:H,7,FALSE)+VLOOKUP(D18,'Общий список'!B:H,7,FALSE)</f>
        <v>104990</v>
      </c>
      <c r="O18" s="75" t="s">
        <v>599</v>
      </c>
    </row>
    <row r="19" spans="2:15" ht="17.25" customHeight="1" outlineLevel="1">
      <c r="B19" s="94"/>
      <c r="C19" s="95"/>
      <c r="D19" s="95"/>
      <c r="E19" s="95"/>
      <c r="F19" s="95"/>
      <c r="G19" s="95"/>
      <c r="H19" s="95"/>
      <c r="I19" s="96"/>
      <c r="J19" s="291"/>
      <c r="K19" s="291"/>
      <c r="L19" s="291"/>
      <c r="M19" s="291"/>
      <c r="N19" s="96"/>
      <c r="O19" s="133"/>
    </row>
    <row r="20" spans="2:15" s="75" customFormat="1" ht="90" customHeight="1">
      <c r="B20" s="98" t="s">
        <v>667</v>
      </c>
      <c r="C20" s="87"/>
      <c r="D20" s="87"/>
      <c r="E20" s="322"/>
      <c r="F20" s="322"/>
      <c r="G20" s="322"/>
      <c r="H20" s="462" t="s">
        <v>681</v>
      </c>
      <c r="I20" s="462"/>
      <c r="J20" s="462"/>
      <c r="K20" s="462"/>
      <c r="L20" s="462"/>
      <c r="M20" s="322"/>
      <c r="N20" s="299"/>
      <c r="O20"/>
    </row>
    <row r="21" spans="2:15" s="75" customFormat="1" ht="18.75" customHeight="1" outlineLevel="1">
      <c r="B21" s="94" t="s">
        <v>497</v>
      </c>
      <c r="C21" s="95"/>
      <c r="D21" s="95"/>
      <c r="E21" s="95"/>
      <c r="F21" s="95"/>
      <c r="G21" s="95"/>
      <c r="H21" s="95"/>
      <c r="I21" s="95"/>
      <c r="J21" s="296"/>
      <c r="K21" s="296"/>
      <c r="L21" s="296"/>
      <c r="M21" s="296"/>
      <c r="N21" s="95"/>
      <c r="O21" s="133"/>
    </row>
    <row r="22" spans="2:15" s="75" customFormat="1" ht="18" customHeight="1" outlineLevel="1">
      <c r="B22" s="193" t="s">
        <v>302</v>
      </c>
      <c r="C22" s="194" t="s">
        <v>153</v>
      </c>
      <c r="D22" s="194" t="s">
        <v>306</v>
      </c>
      <c r="E22" s="195" t="s">
        <v>600</v>
      </c>
      <c r="F22" s="195" t="s">
        <v>104</v>
      </c>
      <c r="G22" s="156">
        <v>7.03</v>
      </c>
      <c r="H22" s="156">
        <v>7.62</v>
      </c>
      <c r="I22" s="157" t="str">
        <f>VLOOKUP(B22,'Общий список'!$B:$F,4,0)&amp;" / "&amp;VLOOKUP(D22,'Общий список'!$B:$F,4,0)</f>
        <v>M_PREM / D_ACC</v>
      </c>
      <c r="J22" s="392">
        <f>VLOOKUP(B22,'Общий список'!$B:$F,3,0)</f>
        <v>52990</v>
      </c>
      <c r="K22" s="392">
        <f>VLOOKUP(C22,'Общий список'!$B:$F,3,0)</f>
        <v>129000</v>
      </c>
      <c r="L22" s="392">
        <f>VLOOKUP(D22,'Общий список'!$B:$F,3,0)</f>
        <v>16000</v>
      </c>
      <c r="M22" s="393">
        <f>ROUND((J22+K22)*(1-$M$6)+(L22*(1-$M$7)),0)</f>
        <v>89936</v>
      </c>
      <c r="N22" s="300">
        <f>VLOOKUP(B22,'Общий список'!B:H,7,FALSE)+VLOOKUP(C22,'Общий список'!B:H,7,FALSE)+VLOOKUP(D22,'Общий список'!B:H,7,FALSE)</f>
        <v>137990</v>
      </c>
    </row>
    <row r="23" spans="2:15" s="75" customFormat="1" ht="18" customHeight="1" outlineLevel="1">
      <c r="B23" s="199" t="s">
        <v>303</v>
      </c>
      <c r="C23" s="117" t="s">
        <v>155</v>
      </c>
      <c r="D23" s="117" t="s">
        <v>306</v>
      </c>
      <c r="E23" s="91" t="s">
        <v>600</v>
      </c>
      <c r="F23" s="91" t="s">
        <v>104</v>
      </c>
      <c r="G23" s="92">
        <v>10.55</v>
      </c>
      <c r="H23" s="92">
        <v>11.14</v>
      </c>
      <c r="I23" s="93" t="str">
        <f>VLOOKUP(B23,'Общий список'!$B:$F,4,0)&amp;" / "&amp;VLOOKUP(D23,'Общий список'!$B:$F,4,0)</f>
        <v>M_PREM / D_ACC</v>
      </c>
      <c r="J23" s="384">
        <f>VLOOKUP(B23,'Общий список'!$B:$F,3,0)</f>
        <v>84990</v>
      </c>
      <c r="K23" s="384">
        <f>VLOOKUP(C23,'Общий список'!$B:$F,3,0)</f>
        <v>185000</v>
      </c>
      <c r="L23" s="384">
        <f>VLOOKUP(D23,'Общий список'!$B:$F,3,0)</f>
        <v>16000</v>
      </c>
      <c r="M23" s="397">
        <f>ROUND((J23+K23)*(1-$M$6)+(L23*(1-$M$7)),0)</f>
        <v>127776</v>
      </c>
      <c r="N23" s="302">
        <f>VLOOKUP(B23,'Общий список'!B:H,7,FALSE)+VLOOKUP(C23,'Общий список'!B:H,7,FALSE)+VLOOKUP(D23,'Общий список'!B:H,7,FALSE)</f>
        <v>196990</v>
      </c>
    </row>
    <row r="24" spans="2:15" s="75" customFormat="1" ht="18" customHeight="1" outlineLevel="1">
      <c r="B24" s="199" t="s">
        <v>304</v>
      </c>
      <c r="C24" s="117" t="s">
        <v>157</v>
      </c>
      <c r="D24" s="117" t="s">
        <v>306</v>
      </c>
      <c r="E24" s="91" t="s">
        <v>600</v>
      </c>
      <c r="F24" s="91" t="s">
        <v>104</v>
      </c>
      <c r="G24" s="92">
        <v>14.07</v>
      </c>
      <c r="H24" s="92">
        <v>16.12</v>
      </c>
      <c r="I24" s="93" t="str">
        <f>VLOOKUP(B24,'Общий список'!$B:$F,4,0)&amp;" / "&amp;VLOOKUP(D24,'Общий список'!$B:$F,4,0)</f>
        <v>M_PREM / D_ACC</v>
      </c>
      <c r="J24" s="384">
        <f>VLOOKUP(B24,'Общий список'!$B:$F,3,0)</f>
        <v>94990</v>
      </c>
      <c r="K24" s="384">
        <f>VLOOKUP(C24,'Общий список'!$B:$F,3,0)</f>
        <v>216000</v>
      </c>
      <c r="L24" s="384">
        <f>VLOOKUP(D24,'Общий список'!$B:$F,3,0)</f>
        <v>16000</v>
      </c>
      <c r="M24" s="397">
        <f>ROUND((J24+K24)*(1-$M$6)+(L24*(1-$M$7)),0)</f>
        <v>145406</v>
      </c>
      <c r="N24" s="302">
        <f>VLOOKUP(B24,'Общий список'!B:H,7,FALSE)+VLOOKUP(C24,'Общий список'!B:H,7,FALSE)+VLOOKUP(D24,'Общий список'!B:H,7,FALSE)</f>
        <v>223990</v>
      </c>
    </row>
    <row r="25" spans="2:15" s="75" customFormat="1" ht="18" customHeight="1" outlineLevel="1">
      <c r="B25" s="196" t="s">
        <v>305</v>
      </c>
      <c r="C25" s="197" t="s">
        <v>159</v>
      </c>
      <c r="D25" s="197" t="s">
        <v>306</v>
      </c>
      <c r="E25" s="198" t="s">
        <v>600</v>
      </c>
      <c r="F25" s="198" t="s">
        <v>104</v>
      </c>
      <c r="G25" s="154">
        <v>15.24</v>
      </c>
      <c r="H25" s="154">
        <v>18.170000000000002</v>
      </c>
      <c r="I25" s="155" t="str">
        <f>VLOOKUP(B25,'Общий список'!$B:$F,4,0)&amp;" / "&amp;VLOOKUP(D25,'Общий список'!$B:$F,4,0)</f>
        <v>M_PREM / D_ACC</v>
      </c>
      <c r="J25" s="394">
        <f>VLOOKUP(B25,'Общий список'!$B:$F,3,0)</f>
        <v>106990</v>
      </c>
      <c r="K25" s="394">
        <f>VLOOKUP(C25,'Общий список'!$B:$F,3,0)</f>
        <v>254000</v>
      </c>
      <c r="L25" s="394">
        <f>VLOOKUP(D25,'Общий список'!$B:$F,3,0)</f>
        <v>16000</v>
      </c>
      <c r="M25" s="395">
        <f>ROUND((J25+K25)*(1-$M$6)+(L25*(1-$M$7)),0)</f>
        <v>166906</v>
      </c>
      <c r="N25" s="301">
        <f>VLOOKUP(B25,'Общий список'!B:H,7,FALSE)+VLOOKUP(C25,'Общий список'!B:H,7,FALSE)+VLOOKUP(D25,'Общий список'!B:H,7,FALSE)</f>
        <v>256990</v>
      </c>
    </row>
    <row r="26" spans="2:15" s="75" customFormat="1" ht="14.4" customHeight="1" outlineLevel="1">
      <c r="B26" s="94" t="s">
        <v>496</v>
      </c>
      <c r="C26" s="95"/>
      <c r="D26" s="95"/>
      <c r="E26" s="95"/>
      <c r="F26" s="95"/>
      <c r="G26" s="95"/>
      <c r="H26" s="95"/>
      <c r="I26" s="95"/>
      <c r="J26" s="398"/>
      <c r="K26" s="398"/>
      <c r="L26" s="398"/>
      <c r="M26" s="398"/>
      <c r="N26" s="95"/>
      <c r="O26" s="133"/>
    </row>
    <row r="27" spans="2:15" s="75" customFormat="1" ht="18.75" customHeight="1" outlineLevel="1">
      <c r="B27" s="193" t="s">
        <v>152</v>
      </c>
      <c r="C27" s="194" t="s">
        <v>153</v>
      </c>
      <c r="D27" s="194" t="s">
        <v>215</v>
      </c>
      <c r="E27" s="195" t="s">
        <v>600</v>
      </c>
      <c r="F27" s="195" t="s">
        <v>104</v>
      </c>
      <c r="G27" s="156">
        <v>7.03</v>
      </c>
      <c r="H27" s="156">
        <v>7.62</v>
      </c>
      <c r="I27" s="157" t="str">
        <f>VLOOKUP(B27,'Общий список'!$B:$F,4,0)&amp;" / "&amp;VLOOKUP(D27,'Общий список'!$B:$F,4,0)</f>
        <v>M_PREM / D_ACC</v>
      </c>
      <c r="J27" s="392">
        <f>VLOOKUP(B27,'Общий список'!$B:$F,3,0)</f>
        <v>52990</v>
      </c>
      <c r="K27" s="392">
        <f>VLOOKUP(C27,'Общий список'!$B:$F,3,0)</f>
        <v>129000</v>
      </c>
      <c r="L27" s="392">
        <f>VLOOKUP(D27,'Общий список'!$B:$F,3,0)</f>
        <v>16000</v>
      </c>
      <c r="M27" s="393">
        <f>ROUND((J27+K27)*(1-$M$6)+(L27*(1-$M$7)),0)</f>
        <v>89936</v>
      </c>
      <c r="N27" s="300">
        <f>VLOOKUP(B27,'Общий список'!B:H,7,FALSE)+VLOOKUP(C27,'Общий список'!B:H,7,FALSE)+VLOOKUP(D27,'Общий список'!B:H,7,FALSE)</f>
        <v>137990</v>
      </c>
      <c r="O27" s="75" t="s">
        <v>599</v>
      </c>
    </row>
    <row r="28" spans="2:15" s="75" customFormat="1" ht="18.75" customHeight="1" outlineLevel="1">
      <c r="B28" s="196" t="s">
        <v>154</v>
      </c>
      <c r="C28" s="197" t="s">
        <v>155</v>
      </c>
      <c r="D28" s="197" t="s">
        <v>215</v>
      </c>
      <c r="E28" s="198" t="s">
        <v>600</v>
      </c>
      <c r="F28" s="198" t="s">
        <v>104</v>
      </c>
      <c r="G28" s="154">
        <v>10.55</v>
      </c>
      <c r="H28" s="154">
        <v>11.14</v>
      </c>
      <c r="I28" s="155" t="str">
        <f>VLOOKUP(B28,'Общий список'!$B:$F,4,0)&amp;" / "&amp;VLOOKUP(D28,'Общий список'!$B:$F,4,0)</f>
        <v>M_PREM / D_ACC</v>
      </c>
      <c r="J28" s="394">
        <f>VLOOKUP(B28,'Общий список'!$B:$F,3,0)</f>
        <v>84990</v>
      </c>
      <c r="K28" s="394">
        <f>VLOOKUP(C28,'Общий список'!$B:$F,3,0)</f>
        <v>185000</v>
      </c>
      <c r="L28" s="394">
        <f>VLOOKUP(D28,'Общий список'!$B:$F,3,0)</f>
        <v>16000</v>
      </c>
      <c r="M28" s="395">
        <f>ROUND((J28+K28)*(1-$M$6)+(L28*(1-$M$7)),0)</f>
        <v>127776</v>
      </c>
      <c r="N28" s="301">
        <f>VLOOKUP(B28,'Общий список'!B:H,7,FALSE)+VLOOKUP(C28,'Общий список'!B:H,7,FALSE)+VLOOKUP(D28,'Общий список'!B:H,7,FALSE)</f>
        <v>196990</v>
      </c>
      <c r="O28" s="75" t="s">
        <v>599</v>
      </c>
    </row>
    <row r="29" spans="2:15" s="75" customFormat="1" ht="18.75" customHeight="1" outlineLevel="1">
      <c r="B29" s="94"/>
      <c r="C29" s="95"/>
      <c r="D29" s="95"/>
      <c r="E29" s="95"/>
      <c r="F29" s="95"/>
      <c r="G29" s="95"/>
      <c r="H29" s="95"/>
      <c r="I29" s="96"/>
      <c r="J29" s="291"/>
      <c r="K29" s="291"/>
      <c r="L29" s="291"/>
      <c r="M29" s="291"/>
      <c r="N29" s="96"/>
    </row>
    <row r="30" spans="2:15" s="75" customFormat="1" ht="90" customHeight="1">
      <c r="B30" s="98" t="s">
        <v>666</v>
      </c>
      <c r="C30" s="87"/>
      <c r="D30" s="321"/>
      <c r="E30" s="322"/>
      <c r="F30" s="322"/>
      <c r="G30" s="322"/>
      <c r="H30" s="437" t="s">
        <v>668</v>
      </c>
      <c r="I30" s="437"/>
      <c r="J30" s="437"/>
      <c r="K30" s="437"/>
      <c r="L30" s="437"/>
      <c r="M30" s="322"/>
      <c r="N30" s="87"/>
      <c r="O30" s="133"/>
    </row>
    <row r="31" spans="2:15" s="75" customFormat="1" ht="13.5" customHeight="1" outlineLevel="1">
      <c r="B31" s="94"/>
      <c r="C31" s="95"/>
      <c r="D31" s="95"/>
      <c r="E31" s="95"/>
      <c r="F31" s="95"/>
      <c r="G31" s="95"/>
      <c r="H31" s="95"/>
      <c r="I31" s="95"/>
      <c r="J31" s="296"/>
      <c r="K31" s="296"/>
      <c r="L31" s="296"/>
      <c r="M31" s="296"/>
      <c r="N31" s="95"/>
      <c r="O31" s="133"/>
    </row>
    <row r="32" spans="2:15" s="75" customFormat="1" ht="18" customHeight="1" outlineLevel="1">
      <c r="B32" s="193" t="s">
        <v>571</v>
      </c>
      <c r="C32" s="194" t="s">
        <v>675</v>
      </c>
      <c r="D32" s="194"/>
      <c r="E32" s="195" t="s">
        <v>600</v>
      </c>
      <c r="F32" s="195" t="s">
        <v>104</v>
      </c>
      <c r="G32" s="156">
        <v>2.64</v>
      </c>
      <c r="H32" s="156">
        <v>3.08</v>
      </c>
      <c r="I32" s="157" t="str">
        <f>VLOOKUP(B32,'Общий список'!$B:$F,4,0)</f>
        <v>M_PREM</v>
      </c>
      <c r="J32" s="392">
        <f>VLOOKUP(B32,'Общий список'!$B:$F,3,0)</f>
        <v>82990</v>
      </c>
      <c r="K32" s="392">
        <f>VLOOKUP(C32,'Общий список'!$B:$F,3,0)</f>
        <v>74000</v>
      </c>
      <c r="L32" s="392"/>
      <c r="M32" s="393">
        <f>ROUND((J32+K32)*(1-$M$6)+(L32*(1-$M$7)),0)</f>
        <v>67506</v>
      </c>
      <c r="N32" s="300">
        <f>VLOOKUP(B32,'Общий список'!B:H,7,FALSE)+VLOOKUP(C32,'Общий список'!B:H,7,FALSE)</f>
        <v>103990</v>
      </c>
      <c r="O32" s="75" t="s">
        <v>145</v>
      </c>
    </row>
    <row r="33" spans="2:15" s="75" customFormat="1" ht="18" customHeight="1" outlineLevel="1">
      <c r="B33" s="199" t="s">
        <v>570</v>
      </c>
      <c r="C33" s="117" t="s">
        <v>149</v>
      </c>
      <c r="D33" s="117"/>
      <c r="E33" s="91" t="s">
        <v>600</v>
      </c>
      <c r="F33" s="91" t="s">
        <v>104</v>
      </c>
      <c r="G33" s="92">
        <v>3.52</v>
      </c>
      <c r="H33" s="92">
        <v>3.96</v>
      </c>
      <c r="I33" s="93" t="str">
        <f>VLOOKUP(B33,'Общий список'!$B:$F,4,0)</f>
        <v>M_PREM</v>
      </c>
      <c r="J33" s="384">
        <f>VLOOKUP(B33,'Общий список'!$B:$F,3,0)</f>
        <v>84990</v>
      </c>
      <c r="K33" s="384">
        <f>VLOOKUP(C33,'Общий список'!$B:$F,3,0)</f>
        <v>75000</v>
      </c>
      <c r="L33" s="384"/>
      <c r="M33" s="397">
        <f>ROUND((J33+K33)*(1-$M$6)+(L33*(1-$M$7)),0)</f>
        <v>68796</v>
      </c>
      <c r="N33" s="300">
        <f>VLOOKUP(B33,'Общий список'!B:H,7,FALSE)+VLOOKUP(C33,'Общий список'!B:H,7,FALSE)</f>
        <v>106990</v>
      </c>
      <c r="O33" s="75" t="s">
        <v>145</v>
      </c>
    </row>
    <row r="34" spans="2:15" s="75" customFormat="1" ht="18" customHeight="1" outlineLevel="1">
      <c r="B34" s="196" t="s">
        <v>572</v>
      </c>
      <c r="C34" s="197" t="s">
        <v>676</v>
      </c>
      <c r="D34" s="197"/>
      <c r="E34" s="198" t="s">
        <v>600</v>
      </c>
      <c r="F34" s="198" t="s">
        <v>104</v>
      </c>
      <c r="G34" s="154">
        <v>5.18</v>
      </c>
      <c r="H34" s="154">
        <v>5.59</v>
      </c>
      <c r="I34" s="155" t="str">
        <f>VLOOKUP(B34,'Общий список'!$B:$F,4,0)</f>
        <v>M_PREM</v>
      </c>
      <c r="J34" s="394">
        <f>VLOOKUP(B34,'Общий список'!$B:$F,3,0)</f>
        <v>96990</v>
      </c>
      <c r="K34" s="394">
        <f>VLOOKUP(C34,'Общий список'!$B:$F,3,0)</f>
        <v>105000</v>
      </c>
      <c r="L34" s="394"/>
      <c r="M34" s="395">
        <f>ROUND((J34+K34)*(1-$M$6)+(L34*(1-$M$7)),0)</f>
        <v>86856</v>
      </c>
      <c r="N34" s="300">
        <f>VLOOKUP(B34,'Общий список'!B:H,7,FALSE)+VLOOKUP(C34,'Общий список'!B:H,7,FALSE)</f>
        <v>134990</v>
      </c>
      <c r="O34" s="75" t="s">
        <v>145</v>
      </c>
    </row>
    <row r="35" spans="2:15" s="75" customFormat="1" ht="18" customHeight="1" outlineLevel="1">
      <c r="B35" s="94"/>
      <c r="C35" s="95"/>
      <c r="D35" s="95"/>
      <c r="E35" s="95"/>
      <c r="F35" s="95"/>
      <c r="G35" s="95"/>
      <c r="H35" s="95"/>
      <c r="I35" s="95"/>
      <c r="J35" s="296"/>
      <c r="K35" s="296"/>
      <c r="L35" s="296"/>
      <c r="M35" s="296"/>
      <c r="N35" s="95"/>
      <c r="O35" s="133"/>
    </row>
    <row r="36" spans="2:15" s="75" customFormat="1" ht="90" customHeight="1">
      <c r="B36" s="98" t="s">
        <v>575</v>
      </c>
      <c r="C36" s="87"/>
      <c r="D36" s="321"/>
      <c r="E36" s="322"/>
      <c r="F36" s="322"/>
      <c r="G36" s="322"/>
      <c r="H36" s="437" t="s">
        <v>674</v>
      </c>
      <c r="I36" s="437"/>
      <c r="J36" s="437"/>
      <c r="K36" s="437"/>
      <c r="L36" s="437"/>
      <c r="M36" s="322"/>
      <c r="N36" s="87"/>
      <c r="O36" s="133"/>
    </row>
    <row r="37" spans="2:15" s="75" customFormat="1" ht="13.5" customHeight="1" outlineLevel="1">
      <c r="B37" s="94"/>
      <c r="C37" s="95"/>
      <c r="D37" s="95"/>
      <c r="E37" s="95"/>
      <c r="F37" s="95"/>
      <c r="G37" s="95"/>
      <c r="H37" s="95"/>
      <c r="I37" s="95"/>
      <c r="J37" s="296"/>
      <c r="K37" s="296"/>
      <c r="L37" s="296"/>
      <c r="M37" s="296"/>
      <c r="N37" s="95"/>
      <c r="O37" s="133"/>
    </row>
    <row r="38" spans="2:15" s="75" customFormat="1" ht="18" customHeight="1" outlineLevel="1">
      <c r="B38" s="193" t="s">
        <v>573</v>
      </c>
      <c r="C38" s="194" t="s">
        <v>149</v>
      </c>
      <c r="D38" s="194"/>
      <c r="E38" s="195" t="s">
        <v>600</v>
      </c>
      <c r="F38" s="195" t="s">
        <v>104</v>
      </c>
      <c r="G38" s="156">
        <v>3.52</v>
      </c>
      <c r="H38" s="156">
        <v>3.81</v>
      </c>
      <c r="I38" s="157" t="str">
        <f>VLOOKUP(B38,'Общий список'!$B:$F,4,0)</f>
        <v>M_PREM</v>
      </c>
      <c r="J38" s="392">
        <f>VLOOKUP(B38,'Общий список'!$B:$F,3,0)</f>
        <v>57990</v>
      </c>
      <c r="K38" s="392">
        <f>VLOOKUP(C38,'Общий список'!$B:$F,3,0)</f>
        <v>75000</v>
      </c>
      <c r="L38" s="392"/>
      <c r="M38" s="393">
        <f>ROUND((J38+K38)*(1-$M$6)+(L38*(1-$M$7)),0)</f>
        <v>57186</v>
      </c>
      <c r="N38" s="300">
        <f>VLOOKUP(B38,'Общий список'!B:H,7,FALSE)+VLOOKUP(C38,'Общий список'!B:H,7,FALSE)</f>
        <v>88990</v>
      </c>
      <c r="O38" s="75" t="s">
        <v>145</v>
      </c>
    </row>
    <row r="39" spans="2:15" s="75" customFormat="1" ht="18" customHeight="1" outlineLevel="1">
      <c r="B39" s="196" t="s">
        <v>574</v>
      </c>
      <c r="C39" s="197" t="s">
        <v>151</v>
      </c>
      <c r="D39" s="197"/>
      <c r="E39" s="198" t="s">
        <v>600</v>
      </c>
      <c r="F39" s="198" t="s">
        <v>104</v>
      </c>
      <c r="G39" s="154">
        <v>4.9800000000000004</v>
      </c>
      <c r="H39" s="154">
        <v>5.28</v>
      </c>
      <c r="I39" s="155" t="str">
        <f>VLOOKUP(B39,'Общий список'!$B:$F,4,0)</f>
        <v>M_PREM</v>
      </c>
      <c r="J39" s="394">
        <f>VLOOKUP(B39,'Общий список'!$B:$F,3,0)</f>
        <v>63990</v>
      </c>
      <c r="K39" s="394">
        <f>VLOOKUP(C39,'Общий список'!$B:$F,3,0)</f>
        <v>84000</v>
      </c>
      <c r="L39" s="394"/>
      <c r="M39" s="395">
        <f>ROUND((J39+K39)*(1-$M$6)+(L39*(1-$M$7)),0)</f>
        <v>63636</v>
      </c>
      <c r="N39" s="300">
        <f>VLOOKUP(B39,'Общий список'!B:H,7,FALSE)+VLOOKUP(C39,'Общий список'!B:H,7,FALSE)</f>
        <v>98990</v>
      </c>
      <c r="O39" s="75" t="s">
        <v>145</v>
      </c>
    </row>
    <row r="40" spans="2:15" s="75" customFormat="1" ht="18" customHeight="1" outlineLevel="1">
      <c r="B40" s="94"/>
      <c r="C40" s="95"/>
      <c r="D40" s="95"/>
      <c r="E40" s="95"/>
      <c r="F40" s="95"/>
      <c r="G40" s="95"/>
      <c r="H40" s="95"/>
      <c r="I40" s="95"/>
      <c r="J40" s="296"/>
      <c r="K40" s="296"/>
      <c r="L40" s="296"/>
      <c r="M40" s="296"/>
      <c r="N40" s="95"/>
    </row>
    <row r="41" spans="2:15" s="75" customFormat="1" ht="90" customHeight="1">
      <c r="B41" s="98" t="s">
        <v>659</v>
      </c>
      <c r="C41" s="87"/>
      <c r="D41" s="87"/>
      <c r="E41" s="322"/>
      <c r="F41" s="322"/>
      <c r="G41" s="322"/>
      <c r="H41" s="437" t="s">
        <v>677</v>
      </c>
      <c r="I41" s="437"/>
      <c r="J41" s="437"/>
      <c r="K41" s="437"/>
      <c r="L41" s="437"/>
      <c r="M41" s="322"/>
      <c r="N41" s="87"/>
      <c r="O41" s="133"/>
    </row>
    <row r="42" spans="2:15" s="75" customFormat="1" ht="14.4" customHeight="1" outlineLevel="1">
      <c r="B42" s="94"/>
      <c r="C42" s="95"/>
      <c r="D42" s="95"/>
      <c r="E42" s="95"/>
      <c r="F42" s="95"/>
      <c r="G42" s="95"/>
      <c r="H42" s="95"/>
      <c r="I42" s="95"/>
      <c r="J42" s="296"/>
      <c r="K42" s="296"/>
      <c r="L42" s="296"/>
      <c r="M42" s="296"/>
      <c r="N42" s="95"/>
      <c r="O42" s="133"/>
    </row>
    <row r="43" spans="2:15" s="75" customFormat="1" ht="18" customHeight="1" outlineLevel="1">
      <c r="B43" s="193" t="s">
        <v>166</v>
      </c>
      <c r="C43" s="194" t="s">
        <v>151</v>
      </c>
      <c r="D43" s="194"/>
      <c r="E43" s="195" t="s">
        <v>600</v>
      </c>
      <c r="F43" s="195" t="s">
        <v>104</v>
      </c>
      <c r="G43" s="156">
        <v>5.28</v>
      </c>
      <c r="H43" s="156">
        <v>5.57</v>
      </c>
      <c r="I43" s="157" t="str">
        <f>VLOOKUP(B43,'Общий список'!$B:$F,4,0)</f>
        <v>M_PREM</v>
      </c>
      <c r="J43" s="392">
        <f>VLOOKUP(B43,'Общий список'!$B:$F,3,0)</f>
        <v>69990</v>
      </c>
      <c r="K43" s="392">
        <f>VLOOKUP(C43,'Общий список'!$B:$F,3,0)</f>
        <v>84000</v>
      </c>
      <c r="L43" s="392"/>
      <c r="M43" s="393">
        <f>ROUND((J43+K43)*(1-$M$6)+(L43*(1-$M$7)),0)</f>
        <v>66216</v>
      </c>
      <c r="N43" s="300">
        <f>VLOOKUP(B43,'Общий список'!B:H,7,FALSE)+VLOOKUP(C43,'Общий список'!B:H,7,FALSE)</f>
        <v>102990</v>
      </c>
      <c r="O43" s="133"/>
    </row>
    <row r="44" spans="2:15" s="75" customFormat="1" ht="18" customHeight="1" outlineLevel="1">
      <c r="B44" s="199" t="s">
        <v>167</v>
      </c>
      <c r="C44" s="117" t="s">
        <v>153</v>
      </c>
      <c r="D44" s="117"/>
      <c r="E44" s="91" t="s">
        <v>600</v>
      </c>
      <c r="F44" s="91" t="s">
        <v>104</v>
      </c>
      <c r="G44" s="92">
        <v>7.03</v>
      </c>
      <c r="H44" s="92">
        <v>7.62</v>
      </c>
      <c r="I44" s="93" t="str">
        <f>VLOOKUP(B44,'Общий список'!$B:$F,4,0)</f>
        <v>M_PREM</v>
      </c>
      <c r="J44" s="384">
        <f>VLOOKUP(B44,'Общий список'!$B:$F,3,0)</f>
        <v>59990</v>
      </c>
      <c r="K44" s="384">
        <f>VLOOKUP(C44,'Общий список'!$B:$F,3,0)</f>
        <v>129000</v>
      </c>
      <c r="L44" s="384"/>
      <c r="M44" s="397">
        <f>ROUND((J44+K44)*(1-$M$6)+(L44*(1-$M$7)),0)</f>
        <v>81266</v>
      </c>
      <c r="N44" s="302">
        <f>VLOOKUP(B44,'Общий список'!B:H,7,FALSE)+VLOOKUP(C44,'Общий список'!B:H,7,FALSE)</f>
        <v>125990</v>
      </c>
      <c r="O44" s="133"/>
    </row>
    <row r="45" spans="2:15" s="75" customFormat="1" ht="18" customHeight="1" outlineLevel="1">
      <c r="B45" s="199" t="s">
        <v>168</v>
      </c>
      <c r="C45" s="117" t="s">
        <v>155</v>
      </c>
      <c r="D45" s="117"/>
      <c r="E45" s="91" t="s">
        <v>600</v>
      </c>
      <c r="F45" s="91" t="s">
        <v>104</v>
      </c>
      <c r="G45" s="92">
        <v>10.55</v>
      </c>
      <c r="H45" s="92">
        <v>11.72</v>
      </c>
      <c r="I45" s="93" t="str">
        <f>VLOOKUP(B45,'Общий список'!$B:$F,4,0)</f>
        <v>M_PREM</v>
      </c>
      <c r="J45" s="384">
        <f>VLOOKUP(B45,'Общий список'!$B:$F,3,0)</f>
        <v>91990</v>
      </c>
      <c r="K45" s="384">
        <f>VLOOKUP(C45,'Общий список'!$B:$F,3,0)</f>
        <v>185000</v>
      </c>
      <c r="L45" s="384"/>
      <c r="M45" s="397">
        <f>ROUND((J45+K45)*(1-$M$6)+(L45*(1-$M$7)),0)</f>
        <v>119106</v>
      </c>
      <c r="N45" s="302">
        <f>VLOOKUP(B45,'Общий список'!B:H,7,FALSE)+VLOOKUP(C45,'Общий список'!B:H,7,FALSE)</f>
        <v>183990</v>
      </c>
      <c r="O45" s="133"/>
    </row>
    <row r="46" spans="2:15" s="75" customFormat="1" ht="18" customHeight="1" outlineLevel="1">
      <c r="B46" s="199" t="s">
        <v>169</v>
      </c>
      <c r="C46" s="117" t="s">
        <v>157</v>
      </c>
      <c r="D46" s="117"/>
      <c r="E46" s="91" t="s">
        <v>600</v>
      </c>
      <c r="F46" s="91" t="s">
        <v>104</v>
      </c>
      <c r="G46" s="92">
        <v>14.07</v>
      </c>
      <c r="H46" s="92">
        <v>16.12</v>
      </c>
      <c r="I46" s="93" t="str">
        <f>VLOOKUP(B46,'Общий список'!$B:$F,4,0)</f>
        <v>M_PREM</v>
      </c>
      <c r="J46" s="384">
        <f>VLOOKUP(B46,'Общий список'!$B:$F,3,0)</f>
        <v>114990</v>
      </c>
      <c r="K46" s="384">
        <f>VLOOKUP(C46,'Общий список'!$B:$F,3,0)</f>
        <v>216000</v>
      </c>
      <c r="L46" s="384"/>
      <c r="M46" s="397">
        <f>ROUND((J46+K46)*(1-$M$6)+(L46*(1-$M$7)),0)</f>
        <v>142326</v>
      </c>
      <c r="N46" s="302">
        <f>VLOOKUP(B46,'Общий список'!B:H,7,FALSE)+VLOOKUP(C46,'Общий список'!B:H,7,FALSE)</f>
        <v>220990</v>
      </c>
      <c r="O46" s="133"/>
    </row>
    <row r="47" spans="2:15" s="75" customFormat="1" ht="18" customHeight="1" outlineLevel="1">
      <c r="B47" s="196" t="s">
        <v>170</v>
      </c>
      <c r="C47" s="197" t="s">
        <v>159</v>
      </c>
      <c r="D47" s="197"/>
      <c r="E47" s="198" t="s">
        <v>600</v>
      </c>
      <c r="F47" s="198" t="s">
        <v>104</v>
      </c>
      <c r="G47" s="154">
        <v>16.12</v>
      </c>
      <c r="H47" s="154">
        <v>18.170000000000002</v>
      </c>
      <c r="I47" s="155" t="str">
        <f>VLOOKUP(B47,'Общий список'!$B:$F,4,0)</f>
        <v>M_PREM</v>
      </c>
      <c r="J47" s="394">
        <f>VLOOKUP(B47,'Общий список'!$B:$F,3,0)</f>
        <v>126990</v>
      </c>
      <c r="K47" s="394">
        <f>VLOOKUP(C47,'Общий список'!$B:$F,3,0)</f>
        <v>254000</v>
      </c>
      <c r="L47" s="394"/>
      <c r="M47" s="395">
        <f>ROUND((J47+K47)*(1-$M$6)+(L47*(1-$M$7)),0)</f>
        <v>163826</v>
      </c>
      <c r="N47" s="301">
        <f>VLOOKUP(B47,'Общий список'!B:H,7,FALSE)+VLOOKUP(C47,'Общий список'!B:H,7,FALSE)</f>
        <v>253990</v>
      </c>
      <c r="O47" s="133"/>
    </row>
    <row r="48" spans="2:15" s="75" customFormat="1" ht="18" customHeight="1" outlineLevel="1">
      <c r="B48" s="94"/>
      <c r="C48" s="95"/>
      <c r="D48" s="95"/>
      <c r="E48" s="95"/>
      <c r="F48" s="95"/>
      <c r="G48" s="95"/>
      <c r="H48" s="95"/>
      <c r="I48" s="95"/>
      <c r="J48" s="296"/>
      <c r="K48" s="296"/>
      <c r="L48" s="296"/>
      <c r="M48" s="296"/>
      <c r="N48" s="95"/>
      <c r="O48" s="133"/>
    </row>
    <row r="49" spans="2:15" s="75" customFormat="1" ht="90" customHeight="1">
      <c r="B49" s="98" t="s">
        <v>660</v>
      </c>
      <c r="C49" s="87"/>
      <c r="D49" s="87"/>
      <c r="E49" s="343"/>
      <c r="F49" s="343"/>
      <c r="G49" s="343"/>
      <c r="H49" s="437" t="s">
        <v>678</v>
      </c>
      <c r="I49" s="437"/>
      <c r="J49" s="437"/>
      <c r="K49" s="437"/>
      <c r="L49" s="437"/>
      <c r="M49" s="343"/>
      <c r="N49" s="87"/>
      <c r="O49" s="133"/>
    </row>
    <row r="50" spans="2:15" s="75" customFormat="1" ht="18" customHeight="1" outlineLevel="1">
      <c r="B50" s="94"/>
      <c r="C50" s="95"/>
      <c r="D50" s="95"/>
      <c r="E50" s="95"/>
      <c r="F50" s="95"/>
      <c r="G50" s="95"/>
      <c r="H50" s="95"/>
      <c r="I50" s="95"/>
      <c r="J50" s="296"/>
      <c r="K50" s="296"/>
      <c r="L50" s="296"/>
      <c r="M50" s="133"/>
      <c r="N50" s="133"/>
      <c r="O50" s="133"/>
    </row>
    <row r="51" spans="2:15" s="75" customFormat="1" ht="18" customHeight="1" outlineLevel="1">
      <c r="B51" s="200" t="s">
        <v>171</v>
      </c>
      <c r="C51" s="201" t="s">
        <v>172</v>
      </c>
      <c r="D51" s="201"/>
      <c r="E51" s="202" t="s">
        <v>600</v>
      </c>
      <c r="F51" s="203" t="s">
        <v>74</v>
      </c>
      <c r="G51" s="204">
        <v>7.03</v>
      </c>
      <c r="H51" s="204">
        <v>7.62</v>
      </c>
      <c r="I51" s="205" t="str">
        <f>VLOOKUP(B51,'Общий список'!$B:$F,4,0)</f>
        <v>M_PREM</v>
      </c>
      <c r="J51" s="399">
        <f>VLOOKUP(B51,'Общий список'!$B:$F,3,0)</f>
        <v>65990</v>
      </c>
      <c r="K51" s="399">
        <f>VLOOKUP(C51,'Общий список'!$B:$F,3,0)</f>
        <v>127000</v>
      </c>
      <c r="L51" s="399"/>
      <c r="M51" s="400">
        <f>ROUND((J51+K51)*(1-$M$6)+(L51*(1-$M$7)),0)</f>
        <v>82986</v>
      </c>
      <c r="N51" s="318">
        <f>VLOOKUP(B51,'Общий список'!B:H,7,FALSE)+VLOOKUP(C51,'Общий список'!B:H,7,FALSE)</f>
        <v>128990</v>
      </c>
      <c r="O51" s="133"/>
    </row>
    <row r="52" spans="2:15" s="75" customFormat="1" ht="18" customHeight="1" outlineLevel="1">
      <c r="B52" s="94"/>
      <c r="C52" s="95"/>
      <c r="D52" s="95"/>
      <c r="E52" s="95"/>
      <c r="F52" s="95"/>
      <c r="G52" s="95"/>
      <c r="H52" s="95"/>
      <c r="I52" s="95"/>
      <c r="J52" s="296"/>
      <c r="K52" s="296"/>
      <c r="L52" s="296"/>
      <c r="M52" s="296"/>
      <c r="N52" s="95"/>
      <c r="O52" s="133"/>
    </row>
    <row r="53" spans="2:15" s="75" customFormat="1" ht="90" customHeight="1">
      <c r="B53" s="98" t="s">
        <v>661</v>
      </c>
      <c r="C53" s="87"/>
      <c r="D53" s="87"/>
      <c r="E53" s="322"/>
      <c r="F53" s="322"/>
      <c r="G53" s="322"/>
      <c r="H53" s="437" t="s">
        <v>679</v>
      </c>
      <c r="I53" s="437"/>
      <c r="J53" s="437"/>
      <c r="K53" s="437"/>
      <c r="L53" s="437"/>
      <c r="M53" s="322"/>
      <c r="N53" s="299"/>
      <c r="O53" s="133"/>
    </row>
    <row r="54" spans="2:15" s="75" customFormat="1" ht="18.75" customHeight="1" outlineLevel="1">
      <c r="B54" s="94" t="s">
        <v>565</v>
      </c>
      <c r="C54" s="95"/>
      <c r="D54" s="95"/>
      <c r="E54" s="95"/>
      <c r="F54" s="95"/>
      <c r="G54" s="95"/>
      <c r="H54" s="95"/>
      <c r="I54" s="95"/>
      <c r="J54" s="296"/>
      <c r="K54" s="296"/>
      <c r="L54" s="296"/>
      <c r="M54" s="296"/>
      <c r="N54" s="95"/>
      <c r="O54" s="133"/>
    </row>
    <row r="55" spans="2:15" s="75" customFormat="1" ht="18.75" customHeight="1" outlineLevel="1">
      <c r="B55" s="193" t="s">
        <v>560</v>
      </c>
      <c r="C55" s="194" t="s">
        <v>149</v>
      </c>
      <c r="D55" s="194"/>
      <c r="E55" s="195" t="s">
        <v>600</v>
      </c>
      <c r="F55" s="195" t="s">
        <v>104</v>
      </c>
      <c r="G55" s="156">
        <v>3.52</v>
      </c>
      <c r="H55" s="156">
        <v>3.81</v>
      </c>
      <c r="I55" s="157" t="str">
        <f>VLOOKUP(B55,'Общий список'!$B:$F,4,0)</f>
        <v>M_PREM</v>
      </c>
      <c r="J55" s="392">
        <f>VLOOKUP(B55,'Общий список'!$B:$F,3,0)</f>
        <v>66990</v>
      </c>
      <c r="K55" s="392">
        <f>VLOOKUP(C55,'Общий список'!$B:$F,3,0)</f>
        <v>75000</v>
      </c>
      <c r="L55" s="392"/>
      <c r="M55" s="393">
        <f t="shared" ref="M55:M60" si="0">ROUND((J55+K55)*(1-$M$6)+(L55*(1-$M$7)),0)</f>
        <v>61056</v>
      </c>
      <c r="N55" s="300">
        <f>VLOOKUP(B55,'Общий список'!B:H,7,FALSE)+VLOOKUP(C55,'Общий список'!B:H,7,FALSE)</f>
        <v>94990</v>
      </c>
      <c r="O55" s="75" t="s">
        <v>145</v>
      </c>
    </row>
    <row r="56" spans="2:15" s="75" customFormat="1" ht="18.75" customHeight="1" outlineLevel="1">
      <c r="B56" s="199" t="s">
        <v>561</v>
      </c>
      <c r="C56" s="117" t="s">
        <v>151</v>
      </c>
      <c r="D56" s="117"/>
      <c r="E56" s="91" t="s">
        <v>600</v>
      </c>
      <c r="F56" s="91" t="s">
        <v>104</v>
      </c>
      <c r="G56" s="92">
        <v>5.28</v>
      </c>
      <c r="H56" s="92">
        <v>5.57</v>
      </c>
      <c r="I56" s="93" t="str">
        <f>VLOOKUP(B56,'Общий список'!$B:$F,4,0)</f>
        <v>M_PREM</v>
      </c>
      <c r="J56" s="384">
        <f>VLOOKUP(B56,'Общий список'!$B:$F,3,0)</f>
        <v>68990</v>
      </c>
      <c r="K56" s="384">
        <f>VLOOKUP(C56,'Общий список'!$B:$F,3,0)</f>
        <v>84000</v>
      </c>
      <c r="L56" s="384"/>
      <c r="M56" s="397">
        <f t="shared" si="0"/>
        <v>65786</v>
      </c>
      <c r="N56" s="302">
        <f>VLOOKUP(B56,'Общий список'!B:H,7,FALSE)+VLOOKUP(C56,'Общий список'!B:H,7,FALSE)</f>
        <v>101990</v>
      </c>
      <c r="O56" s="75" t="s">
        <v>145</v>
      </c>
    </row>
    <row r="57" spans="2:15" s="75" customFormat="1" ht="18.75" customHeight="1" outlineLevel="1">
      <c r="B57" s="199" t="s">
        <v>566</v>
      </c>
      <c r="C57" s="117" t="s">
        <v>153</v>
      </c>
      <c r="D57" s="117"/>
      <c r="E57" s="91" t="s">
        <v>600</v>
      </c>
      <c r="F57" s="91" t="s">
        <v>104</v>
      </c>
      <c r="G57" s="92">
        <v>7.03</v>
      </c>
      <c r="H57" s="92">
        <v>7.62</v>
      </c>
      <c r="I57" s="93" t="str">
        <f>VLOOKUP(B57,'Общий список'!$B:$F,4,0)</f>
        <v>M_PREM</v>
      </c>
      <c r="J57" s="384">
        <f>VLOOKUP(B57,'Общий список'!$B:$F,3,0)</f>
        <v>73990</v>
      </c>
      <c r="K57" s="384">
        <f>VLOOKUP(C57,'Общий список'!$B:$F,3,0)</f>
        <v>129000</v>
      </c>
      <c r="L57" s="384"/>
      <c r="M57" s="397">
        <f t="shared" si="0"/>
        <v>87286</v>
      </c>
      <c r="N57" s="302">
        <f>VLOOKUP(B57,'Общий список'!B:H,7,FALSE)+VLOOKUP(C57,'Общий список'!B:H,7,FALSE)</f>
        <v>134990</v>
      </c>
      <c r="O57" s="75" t="s">
        <v>145</v>
      </c>
    </row>
    <row r="58" spans="2:15" s="75" customFormat="1" ht="18.75" customHeight="1" outlineLevel="1">
      <c r="B58" s="199" t="s">
        <v>567</v>
      </c>
      <c r="C58" s="117" t="s">
        <v>155</v>
      </c>
      <c r="D58" s="117"/>
      <c r="E58" s="91" t="s">
        <v>600</v>
      </c>
      <c r="F58" s="91" t="s">
        <v>104</v>
      </c>
      <c r="G58" s="92">
        <v>10.55</v>
      </c>
      <c r="H58" s="92">
        <v>11.72</v>
      </c>
      <c r="I58" s="93" t="str">
        <f>VLOOKUP(B58,'Общий список'!$B:$F,4,0)</f>
        <v>M_PREM</v>
      </c>
      <c r="J58" s="384">
        <f>VLOOKUP(B58,'Общий список'!$B:$F,3,0)</f>
        <v>109990</v>
      </c>
      <c r="K58" s="384">
        <f>VLOOKUP(C58,'Общий список'!$B:$F,3,0)</f>
        <v>185000</v>
      </c>
      <c r="L58" s="384"/>
      <c r="M58" s="397">
        <f t="shared" si="0"/>
        <v>126846</v>
      </c>
      <c r="N58" s="302">
        <f>VLOOKUP(B58,'Общий список'!B:H,7,FALSE)+VLOOKUP(C58,'Общий список'!B:H,7,FALSE)</f>
        <v>195990</v>
      </c>
      <c r="O58" s="75" t="s">
        <v>145</v>
      </c>
    </row>
    <row r="59" spans="2:15" s="75" customFormat="1" ht="18.75" customHeight="1" outlineLevel="1">
      <c r="B59" s="199" t="s">
        <v>568</v>
      </c>
      <c r="C59" s="117" t="s">
        <v>157</v>
      </c>
      <c r="D59" s="117"/>
      <c r="E59" s="91" t="s">
        <v>600</v>
      </c>
      <c r="F59" s="91" t="s">
        <v>104</v>
      </c>
      <c r="G59" s="92">
        <v>14.07</v>
      </c>
      <c r="H59" s="92">
        <v>16.12</v>
      </c>
      <c r="I59" s="93" t="str">
        <f>VLOOKUP(B59,'Общий список'!$B:$F,4,0)</f>
        <v>M_PREM</v>
      </c>
      <c r="J59" s="384">
        <f>VLOOKUP(B59,'Общий список'!$B:$F,3,0)</f>
        <v>115990</v>
      </c>
      <c r="K59" s="384">
        <f>VLOOKUP(C59,'Общий список'!$B:$F,3,0)</f>
        <v>216000</v>
      </c>
      <c r="L59" s="384"/>
      <c r="M59" s="397">
        <f t="shared" si="0"/>
        <v>142756</v>
      </c>
      <c r="N59" s="302">
        <f>VLOOKUP(B59,'Общий список'!B:H,7,FALSE)+VLOOKUP(C59,'Общий список'!B:H,7,FALSE)</f>
        <v>220990</v>
      </c>
      <c r="O59" s="75" t="s">
        <v>145</v>
      </c>
    </row>
    <row r="60" spans="2:15" s="75" customFormat="1" ht="18.75" customHeight="1" outlineLevel="1">
      <c r="B60" s="196" t="s">
        <v>569</v>
      </c>
      <c r="C60" s="197" t="s">
        <v>159</v>
      </c>
      <c r="D60" s="197"/>
      <c r="E60" s="198" t="s">
        <v>600</v>
      </c>
      <c r="F60" s="198" t="s">
        <v>104</v>
      </c>
      <c r="G60" s="154">
        <v>16.12</v>
      </c>
      <c r="H60" s="154">
        <v>18.170000000000002</v>
      </c>
      <c r="I60" s="155" t="str">
        <f>VLOOKUP(B60,'Общий список'!$B:$F,4,0)</f>
        <v>M_PREM</v>
      </c>
      <c r="J60" s="394">
        <f>VLOOKUP(B60,'Общий список'!$B:$F,3,0)</f>
        <v>150990</v>
      </c>
      <c r="K60" s="394">
        <f>VLOOKUP(C60,'Общий список'!$B:$F,3,0)</f>
        <v>254000</v>
      </c>
      <c r="L60" s="394"/>
      <c r="M60" s="395">
        <f t="shared" si="0"/>
        <v>174146</v>
      </c>
      <c r="N60" s="301">
        <f>VLOOKUP(B60,'Общий список'!B:H,7,FALSE)+VLOOKUP(C60,'Общий список'!B:H,7,FALSE)</f>
        <v>269990</v>
      </c>
      <c r="O60" s="75" t="s">
        <v>145</v>
      </c>
    </row>
    <row r="61" spans="2:15" s="75" customFormat="1" ht="5.0999999999999996" customHeight="1" outlineLevel="1">
      <c r="B61" s="94"/>
      <c r="C61" s="95"/>
      <c r="D61" s="95"/>
      <c r="E61" s="95"/>
      <c r="F61" s="95"/>
      <c r="G61" s="95"/>
      <c r="H61" s="95"/>
      <c r="I61" s="95"/>
      <c r="J61" s="296"/>
      <c r="K61" s="296"/>
      <c r="L61" s="296"/>
      <c r="M61" s="296"/>
      <c r="N61" s="95"/>
      <c r="O61" s="133"/>
    </row>
    <row r="62" spans="2:15" s="75" customFormat="1" ht="18" customHeight="1" outlineLevel="1">
      <c r="B62" s="114"/>
      <c r="C62" s="115"/>
      <c r="D62" s="115"/>
      <c r="E62" s="115"/>
      <c r="F62" s="115"/>
      <c r="G62" s="115"/>
      <c r="H62" s="115"/>
      <c r="I62" s="115"/>
      <c r="J62" s="298"/>
      <c r="K62" s="298"/>
      <c r="L62" s="298"/>
      <c r="M62" s="298"/>
      <c r="N62" s="116"/>
    </row>
    <row r="63" spans="2:15" s="75" customFormat="1" ht="21">
      <c r="B63" s="98" t="s">
        <v>183</v>
      </c>
      <c r="C63" s="87"/>
      <c r="D63" s="87"/>
      <c r="E63" s="87"/>
      <c r="F63" s="87"/>
      <c r="G63" s="87"/>
      <c r="H63" s="87"/>
      <c r="I63" s="87"/>
      <c r="J63" s="279"/>
      <c r="K63" s="279"/>
      <c r="L63" s="279"/>
      <c r="M63" s="279"/>
      <c r="N63" s="299"/>
    </row>
    <row r="64" spans="2:15" s="75" customFormat="1" ht="15.6">
      <c r="B64" s="100"/>
      <c r="C64" s="161"/>
      <c r="D64" s="161"/>
      <c r="E64" s="445" t="s">
        <v>184</v>
      </c>
      <c r="F64" s="445"/>
      <c r="G64" s="445"/>
      <c r="H64" s="446" t="s">
        <v>89</v>
      </c>
      <c r="I64" s="447"/>
      <c r="J64" s="436" t="s">
        <v>242</v>
      </c>
      <c r="K64" s="431"/>
      <c r="L64" s="432"/>
      <c r="M64" s="451" t="s">
        <v>185</v>
      </c>
      <c r="N64" s="451"/>
    </row>
    <row r="65" spans="2:17" s="75" customFormat="1" ht="27" customHeight="1">
      <c r="B65" s="100"/>
      <c r="C65" s="158"/>
      <c r="D65" s="158"/>
      <c r="E65" s="452" t="s">
        <v>480</v>
      </c>
      <c r="F65" s="453"/>
      <c r="G65" s="454"/>
      <c r="H65" s="455">
        <v>4490</v>
      </c>
      <c r="I65" s="456"/>
      <c r="J65" s="461">
        <v>5890</v>
      </c>
      <c r="K65" s="461"/>
      <c r="L65" s="461"/>
      <c r="M65" s="460" t="s">
        <v>91</v>
      </c>
      <c r="N65" s="460"/>
    </row>
    <row r="66" spans="2:17" s="75" customFormat="1" ht="30.75" customHeight="1">
      <c r="B66" s="159"/>
      <c r="C66" s="160"/>
      <c r="D66" s="160"/>
      <c r="E66" s="441" t="s">
        <v>186</v>
      </c>
      <c r="F66" s="441"/>
      <c r="G66" s="441"/>
      <c r="H66" s="442" t="s">
        <v>190</v>
      </c>
      <c r="I66" s="442"/>
      <c r="J66" s="463" t="s">
        <v>190</v>
      </c>
      <c r="K66" s="463"/>
      <c r="L66" s="463"/>
      <c r="M66" s="444" t="s">
        <v>190</v>
      </c>
      <c r="N66" s="444"/>
    </row>
    <row r="67" spans="2:17" s="75" customFormat="1">
      <c r="J67" s="266"/>
      <c r="K67" s="266"/>
      <c r="L67" s="266"/>
      <c r="M67" s="266"/>
    </row>
    <row r="68" spans="2:17" s="75" customFormat="1">
      <c r="J68" s="266"/>
      <c r="K68" s="266"/>
      <c r="L68" s="266"/>
      <c r="M68" s="266"/>
    </row>
    <row r="69" spans="2:17" s="75" customFormat="1">
      <c r="J69" s="266"/>
      <c r="K69" s="266"/>
      <c r="L69" s="266"/>
      <c r="M69" s="266"/>
    </row>
    <row r="70" spans="2:17" s="75" customFormat="1">
      <c r="J70" s="266"/>
      <c r="K70" s="266"/>
      <c r="L70" s="266"/>
      <c r="M70" s="266"/>
    </row>
    <row r="71" spans="2:17" s="75" customFormat="1">
      <c r="J71" s="266"/>
      <c r="K71" s="266"/>
      <c r="L71" s="266"/>
      <c r="M71" s="266"/>
      <c r="Q71" s="266"/>
    </row>
    <row r="72" spans="2:17" s="75" customFormat="1">
      <c r="J72" s="266"/>
      <c r="K72" s="266"/>
      <c r="L72" s="266"/>
      <c r="M72" s="266"/>
      <c r="Q72" s="266"/>
    </row>
    <row r="73" spans="2:17" s="75" customFormat="1">
      <c r="J73" s="266"/>
      <c r="K73" s="266"/>
      <c r="L73" s="266"/>
      <c r="M73" s="266"/>
      <c r="Q73" s="266"/>
    </row>
    <row r="74" spans="2:17" s="75" customFormat="1">
      <c r="J74" s="266"/>
      <c r="K74" s="266"/>
      <c r="L74" s="266"/>
      <c r="M74" s="266"/>
      <c r="Q74" s="266"/>
    </row>
    <row r="75" spans="2:17" s="75" customFormat="1">
      <c r="J75" s="266"/>
      <c r="K75" s="266"/>
      <c r="L75" s="266"/>
      <c r="M75" s="266"/>
      <c r="Q75" s="266"/>
    </row>
    <row r="76" spans="2:17" s="75" customFormat="1">
      <c r="J76" s="266"/>
      <c r="K76" s="266"/>
      <c r="L76" s="266"/>
      <c r="M76" s="266"/>
      <c r="Q76" s="266"/>
    </row>
    <row r="77" spans="2:17" s="75" customFormat="1">
      <c r="J77" s="266"/>
      <c r="K77" s="266"/>
      <c r="L77" s="266"/>
      <c r="M77" s="266"/>
      <c r="Q77" s="266"/>
    </row>
    <row r="78" spans="2:17" s="75" customFormat="1">
      <c r="J78" s="266"/>
      <c r="K78" s="266"/>
      <c r="L78" s="266"/>
      <c r="M78" s="266"/>
      <c r="Q78" s="266"/>
    </row>
    <row r="79" spans="2:17" s="75" customFormat="1">
      <c r="J79" s="266"/>
      <c r="K79" s="266"/>
      <c r="L79" s="266"/>
      <c r="M79" s="266"/>
      <c r="Q79" s="266"/>
    </row>
    <row r="80" spans="2:17" s="75" customFormat="1">
      <c r="J80" s="266"/>
      <c r="K80" s="266"/>
      <c r="L80" s="266"/>
      <c r="M80" s="266"/>
      <c r="Q80" s="266"/>
    </row>
    <row r="81" spans="10:17" s="75" customFormat="1">
      <c r="J81" s="266"/>
      <c r="K81" s="266"/>
      <c r="L81" s="266"/>
      <c r="M81" s="266"/>
      <c r="Q81" s="266"/>
    </row>
    <row r="82" spans="10:17" s="75" customFormat="1">
      <c r="J82" s="266"/>
      <c r="K82" s="266"/>
      <c r="L82" s="266"/>
      <c r="M82" s="266"/>
      <c r="Q82" s="266"/>
    </row>
    <row r="83" spans="10:17" s="75" customFormat="1">
      <c r="J83" s="266"/>
      <c r="K83" s="266"/>
      <c r="L83" s="266"/>
      <c r="M83" s="266"/>
      <c r="Q83" s="266"/>
    </row>
    <row r="84" spans="10:17" s="75" customFormat="1">
      <c r="J84" s="266"/>
      <c r="K84" s="266"/>
      <c r="L84" s="266"/>
      <c r="M84" s="266"/>
      <c r="Q84" s="266"/>
    </row>
    <row r="85" spans="10:17" s="75" customFormat="1">
      <c r="J85" s="266"/>
      <c r="K85" s="266"/>
      <c r="L85" s="266"/>
      <c r="M85" s="266"/>
      <c r="Q85" s="266"/>
    </row>
    <row r="86" spans="10:17" s="75" customFormat="1">
      <c r="J86" s="266"/>
      <c r="K86" s="266"/>
      <c r="L86" s="266"/>
      <c r="M86" s="266"/>
      <c r="Q86" s="266"/>
    </row>
    <row r="87" spans="10:17" s="75" customFormat="1">
      <c r="J87" s="266"/>
      <c r="K87" s="266"/>
      <c r="L87" s="266"/>
      <c r="M87" s="266"/>
      <c r="Q87" s="266"/>
    </row>
    <row r="88" spans="10:17" s="75" customFormat="1">
      <c r="J88" s="266"/>
      <c r="K88" s="266"/>
      <c r="L88" s="266"/>
      <c r="M88" s="266"/>
      <c r="Q88" s="266"/>
    </row>
    <row r="89" spans="10:17" s="75" customFormat="1">
      <c r="J89" s="266"/>
      <c r="K89" s="266"/>
      <c r="L89" s="266"/>
      <c r="M89" s="266"/>
      <c r="Q89" s="266"/>
    </row>
    <row r="90" spans="10:17" s="75" customFormat="1">
      <c r="J90" s="266"/>
      <c r="K90" s="266"/>
      <c r="L90" s="266"/>
      <c r="M90" s="266"/>
      <c r="Q90" s="266"/>
    </row>
    <row r="91" spans="10:17" s="75" customFormat="1">
      <c r="J91" s="266"/>
      <c r="K91" s="266"/>
      <c r="L91" s="266"/>
      <c r="M91" s="266"/>
      <c r="Q91" s="266"/>
    </row>
    <row r="92" spans="10:17" s="75" customFormat="1">
      <c r="J92" s="266"/>
      <c r="K92" s="266"/>
      <c r="L92" s="266"/>
      <c r="M92" s="266"/>
      <c r="Q92" s="266"/>
    </row>
    <row r="93" spans="10:17" s="75" customFormat="1">
      <c r="J93" s="266"/>
      <c r="K93" s="266"/>
      <c r="L93" s="266"/>
      <c r="M93" s="266"/>
      <c r="Q93" s="266"/>
    </row>
    <row r="94" spans="10:17" s="75" customFormat="1">
      <c r="J94" s="266"/>
      <c r="K94" s="266"/>
      <c r="L94" s="266"/>
      <c r="M94" s="266"/>
      <c r="Q94" s="266"/>
    </row>
    <row r="95" spans="10:17" s="75" customFormat="1">
      <c r="J95" s="266"/>
      <c r="K95" s="266"/>
      <c r="L95" s="266"/>
      <c r="M95" s="266"/>
      <c r="Q95" s="266"/>
    </row>
    <row r="96" spans="10:17" s="75" customFormat="1">
      <c r="J96" s="266"/>
      <c r="K96" s="266"/>
      <c r="L96" s="266"/>
      <c r="M96" s="266"/>
      <c r="Q96" s="266"/>
    </row>
    <row r="97" spans="10:17" s="75" customFormat="1">
      <c r="J97" s="266"/>
      <c r="K97" s="266"/>
      <c r="L97" s="266"/>
      <c r="M97" s="266"/>
      <c r="Q97" s="266"/>
    </row>
    <row r="98" spans="10:17" s="75" customFormat="1">
      <c r="J98" s="266"/>
      <c r="K98" s="266"/>
      <c r="L98" s="266"/>
      <c r="M98" s="266"/>
      <c r="Q98" s="266"/>
    </row>
    <row r="99" spans="10:17" s="75" customFormat="1">
      <c r="J99" s="266"/>
      <c r="K99" s="266"/>
      <c r="L99" s="266"/>
      <c r="M99" s="266"/>
      <c r="Q99" s="266"/>
    </row>
    <row r="100" spans="10:17" s="75" customFormat="1">
      <c r="J100" s="266"/>
      <c r="K100" s="266"/>
      <c r="L100" s="266"/>
      <c r="M100" s="266"/>
      <c r="Q100" s="266"/>
    </row>
    <row r="101" spans="10:17" s="75" customFormat="1">
      <c r="J101" s="266"/>
      <c r="K101" s="266"/>
      <c r="L101" s="266"/>
      <c r="M101" s="266"/>
      <c r="Q101" s="266"/>
    </row>
    <row r="102" spans="10:17" s="75" customFormat="1">
      <c r="J102" s="266"/>
      <c r="K102" s="266"/>
      <c r="L102" s="266"/>
      <c r="M102" s="266"/>
      <c r="Q102" s="266"/>
    </row>
    <row r="103" spans="10:17" s="75" customFormat="1">
      <c r="J103" s="266"/>
      <c r="K103" s="266"/>
      <c r="L103" s="266"/>
      <c r="M103" s="266"/>
      <c r="Q103" s="266"/>
    </row>
    <row r="104" spans="10:17" s="75" customFormat="1">
      <c r="J104" s="266"/>
      <c r="K104" s="266"/>
      <c r="L104" s="266"/>
      <c r="M104" s="266"/>
      <c r="Q104" s="266"/>
    </row>
    <row r="105" spans="10:17" s="75" customFormat="1">
      <c r="J105" s="266"/>
      <c r="K105" s="266"/>
      <c r="L105" s="266"/>
      <c r="M105" s="266"/>
      <c r="Q105" s="266"/>
    </row>
    <row r="106" spans="10:17" s="75" customFormat="1">
      <c r="J106" s="266"/>
      <c r="K106" s="266"/>
      <c r="L106" s="266"/>
      <c r="M106" s="266"/>
      <c r="Q106" s="266"/>
    </row>
    <row r="107" spans="10:17" s="75" customFormat="1">
      <c r="J107" s="266"/>
      <c r="K107" s="266"/>
      <c r="L107" s="266"/>
      <c r="M107" s="266"/>
      <c r="Q107" s="266"/>
    </row>
    <row r="108" spans="10:17" s="75" customFormat="1">
      <c r="J108" s="266"/>
      <c r="K108" s="266"/>
      <c r="L108" s="266"/>
      <c r="M108" s="266"/>
      <c r="Q108" s="266"/>
    </row>
    <row r="109" spans="10:17" s="75" customFormat="1">
      <c r="J109" s="266"/>
      <c r="K109" s="266"/>
      <c r="L109" s="266"/>
      <c r="M109" s="266"/>
      <c r="Q109" s="266"/>
    </row>
    <row r="110" spans="10:17" s="75" customFormat="1">
      <c r="J110" s="266"/>
      <c r="K110" s="266"/>
      <c r="L110" s="266"/>
      <c r="M110" s="266"/>
      <c r="Q110" s="266"/>
    </row>
    <row r="111" spans="10:17" s="75" customFormat="1">
      <c r="J111" s="266"/>
      <c r="K111" s="266"/>
      <c r="L111" s="266"/>
      <c r="M111" s="266"/>
      <c r="Q111" s="266"/>
    </row>
    <row r="112" spans="10:17" s="75" customFormat="1">
      <c r="J112" s="266"/>
      <c r="K112" s="266"/>
      <c r="L112" s="266"/>
      <c r="M112" s="266"/>
      <c r="Q112" s="266"/>
    </row>
    <row r="113" spans="10:17" s="75" customFormat="1">
      <c r="J113" s="266"/>
      <c r="K113" s="266"/>
      <c r="L113" s="266"/>
      <c r="M113" s="266"/>
      <c r="Q113" s="266"/>
    </row>
    <row r="114" spans="10:17" s="75" customFormat="1">
      <c r="J114" s="266"/>
      <c r="K114" s="266"/>
      <c r="L114" s="266"/>
      <c r="M114" s="266"/>
      <c r="Q114" s="266"/>
    </row>
    <row r="115" spans="10:17" s="75" customFormat="1">
      <c r="J115" s="266"/>
      <c r="K115" s="266"/>
      <c r="L115" s="266"/>
      <c r="M115" s="266"/>
      <c r="Q115" s="266"/>
    </row>
    <row r="116" spans="10:17" s="75" customFormat="1">
      <c r="J116" s="266"/>
      <c r="K116" s="266"/>
      <c r="L116" s="266"/>
      <c r="M116" s="266"/>
      <c r="Q116" s="266"/>
    </row>
    <row r="117" spans="10:17" s="75" customFormat="1">
      <c r="J117" s="266"/>
      <c r="K117" s="266"/>
      <c r="L117" s="266"/>
      <c r="M117" s="266"/>
      <c r="Q117" s="266"/>
    </row>
    <row r="118" spans="10:17" s="75" customFormat="1">
      <c r="J118" s="266"/>
      <c r="K118" s="266"/>
      <c r="L118" s="266"/>
      <c r="M118" s="266"/>
      <c r="Q118" s="266"/>
    </row>
    <row r="119" spans="10:17" s="75" customFormat="1">
      <c r="J119" s="266"/>
      <c r="K119" s="266"/>
      <c r="L119" s="266"/>
      <c r="M119" s="266"/>
      <c r="Q119" s="266"/>
    </row>
    <row r="120" spans="10:17" s="75" customFormat="1">
      <c r="J120" s="266"/>
      <c r="K120" s="266"/>
      <c r="L120" s="266"/>
      <c r="M120" s="266"/>
      <c r="Q120" s="266"/>
    </row>
    <row r="121" spans="10:17" s="75" customFormat="1">
      <c r="J121" s="266"/>
      <c r="K121" s="266"/>
      <c r="L121" s="266"/>
      <c r="M121" s="266"/>
      <c r="Q121" s="266"/>
    </row>
    <row r="122" spans="10:17" s="75" customFormat="1">
      <c r="J122" s="266"/>
      <c r="K122" s="266"/>
      <c r="L122" s="266"/>
      <c r="M122" s="266"/>
      <c r="Q122" s="266"/>
    </row>
    <row r="123" spans="10:17" s="75" customFormat="1">
      <c r="J123" s="266"/>
      <c r="K123" s="266"/>
      <c r="L123" s="266"/>
      <c r="M123" s="266"/>
      <c r="Q123" s="266"/>
    </row>
    <row r="124" spans="10:17" s="75" customFormat="1">
      <c r="J124" s="266"/>
      <c r="K124" s="266"/>
      <c r="L124" s="266"/>
      <c r="M124" s="266"/>
      <c r="Q124" s="266"/>
    </row>
    <row r="125" spans="10:17" s="75" customFormat="1">
      <c r="J125" s="266"/>
      <c r="K125" s="266"/>
      <c r="L125" s="266"/>
      <c r="M125" s="266"/>
      <c r="Q125" s="266"/>
    </row>
    <row r="126" spans="10:17" s="75" customFormat="1">
      <c r="J126" s="266"/>
      <c r="K126" s="266"/>
      <c r="L126" s="266"/>
      <c r="M126" s="266"/>
      <c r="Q126" s="266"/>
    </row>
    <row r="127" spans="10:17" s="75" customFormat="1">
      <c r="J127" s="266"/>
      <c r="K127" s="266"/>
      <c r="L127" s="266"/>
      <c r="M127" s="266"/>
      <c r="Q127" s="266"/>
    </row>
    <row r="128" spans="10:17" s="75" customFormat="1">
      <c r="J128" s="266"/>
      <c r="K128" s="266"/>
      <c r="L128" s="266"/>
      <c r="M128" s="266"/>
      <c r="Q128" s="266"/>
    </row>
    <row r="129" spans="10:17" s="75" customFormat="1">
      <c r="J129" s="266"/>
      <c r="K129" s="266"/>
      <c r="L129" s="266"/>
      <c r="M129" s="266"/>
      <c r="Q129" s="266"/>
    </row>
    <row r="130" spans="10:17" s="75" customFormat="1">
      <c r="J130" s="266"/>
      <c r="K130" s="266"/>
      <c r="L130" s="266"/>
      <c r="M130" s="266"/>
      <c r="Q130" s="266"/>
    </row>
    <row r="131" spans="10:17" s="75" customFormat="1">
      <c r="J131" s="266"/>
      <c r="K131" s="266"/>
      <c r="L131" s="266"/>
      <c r="M131" s="266"/>
      <c r="Q131" s="266"/>
    </row>
    <row r="132" spans="10:17" s="75" customFormat="1">
      <c r="J132" s="266"/>
      <c r="K132" s="266"/>
      <c r="L132" s="266"/>
      <c r="M132" s="266"/>
      <c r="Q132" s="266"/>
    </row>
    <row r="133" spans="10:17" s="75" customFormat="1">
      <c r="J133" s="266"/>
      <c r="K133" s="266"/>
      <c r="L133" s="266"/>
      <c r="M133" s="266"/>
      <c r="Q133" s="266"/>
    </row>
    <row r="134" spans="10:17" s="75" customFormat="1">
      <c r="J134" s="266"/>
      <c r="K134" s="266"/>
      <c r="L134" s="266"/>
      <c r="M134" s="266"/>
      <c r="Q134" s="266"/>
    </row>
    <row r="135" spans="10:17" s="75" customFormat="1">
      <c r="J135" s="266"/>
      <c r="K135" s="266"/>
      <c r="L135" s="266"/>
      <c r="M135" s="266"/>
      <c r="Q135" s="266"/>
    </row>
    <row r="136" spans="10:17" s="75" customFormat="1">
      <c r="J136" s="266"/>
      <c r="K136" s="266"/>
      <c r="L136" s="266"/>
      <c r="M136" s="266"/>
      <c r="Q136" s="266"/>
    </row>
    <row r="137" spans="10:17" s="75" customFormat="1">
      <c r="J137" s="266"/>
      <c r="K137" s="266"/>
      <c r="L137" s="266"/>
      <c r="M137" s="266"/>
      <c r="Q137" s="266"/>
    </row>
    <row r="138" spans="10:17" s="75" customFormat="1">
      <c r="J138" s="266"/>
      <c r="K138" s="266"/>
      <c r="L138" s="266"/>
      <c r="M138" s="266"/>
      <c r="Q138" s="266"/>
    </row>
    <row r="139" spans="10:17" s="75" customFormat="1">
      <c r="J139" s="266"/>
      <c r="K139" s="266"/>
      <c r="L139" s="266"/>
      <c r="M139" s="266"/>
      <c r="Q139" s="266"/>
    </row>
    <row r="140" spans="10:17" s="75" customFormat="1">
      <c r="J140" s="266"/>
      <c r="K140" s="266"/>
      <c r="L140" s="266"/>
      <c r="M140" s="266"/>
      <c r="Q140" s="266"/>
    </row>
    <row r="141" spans="10:17" s="75" customFormat="1">
      <c r="J141" s="266"/>
      <c r="K141" s="266"/>
      <c r="L141" s="266"/>
      <c r="M141" s="266"/>
      <c r="Q141" s="266"/>
    </row>
    <row r="142" spans="10:17" s="75" customFormat="1">
      <c r="J142" s="266"/>
      <c r="K142" s="266"/>
      <c r="L142" s="266"/>
      <c r="M142" s="266"/>
      <c r="Q142" s="266"/>
    </row>
    <row r="143" spans="10:17" s="75" customFormat="1">
      <c r="J143" s="266"/>
      <c r="K143" s="266"/>
      <c r="L143" s="266"/>
      <c r="M143" s="266"/>
      <c r="Q143" s="266"/>
    </row>
    <row r="144" spans="10:17" s="75" customFormat="1">
      <c r="J144" s="266"/>
      <c r="K144" s="266"/>
      <c r="L144" s="266"/>
      <c r="M144" s="266"/>
      <c r="Q144" s="266"/>
    </row>
    <row r="145" spans="10:17" s="75" customFormat="1">
      <c r="J145" s="266"/>
      <c r="K145" s="266"/>
      <c r="L145" s="266"/>
      <c r="M145" s="266"/>
      <c r="Q145" s="266"/>
    </row>
    <row r="146" spans="10:17" s="75" customFormat="1">
      <c r="J146" s="266"/>
      <c r="K146" s="266"/>
      <c r="L146" s="266"/>
      <c r="M146" s="266"/>
      <c r="Q146" s="266"/>
    </row>
    <row r="147" spans="10:17" s="75" customFormat="1">
      <c r="J147" s="266"/>
      <c r="K147" s="266"/>
      <c r="L147" s="266"/>
      <c r="M147" s="266"/>
      <c r="Q147" s="266"/>
    </row>
    <row r="148" spans="10:17" s="75" customFormat="1">
      <c r="J148" s="266"/>
      <c r="K148" s="266"/>
      <c r="L148" s="266"/>
      <c r="M148" s="266"/>
      <c r="Q148" s="266"/>
    </row>
    <row r="149" spans="10:17" s="75" customFormat="1">
      <c r="J149" s="266"/>
      <c r="K149" s="266"/>
      <c r="L149" s="266"/>
      <c r="M149" s="266"/>
      <c r="Q149" s="266"/>
    </row>
    <row r="150" spans="10:17" s="75" customFormat="1">
      <c r="J150" s="266"/>
      <c r="K150" s="266"/>
      <c r="L150" s="266"/>
      <c r="M150" s="266"/>
      <c r="Q150" s="266"/>
    </row>
    <row r="151" spans="10:17" s="75" customFormat="1">
      <c r="J151" s="266"/>
      <c r="K151" s="266"/>
      <c r="L151" s="266"/>
      <c r="M151" s="266"/>
      <c r="Q151" s="266"/>
    </row>
    <row r="152" spans="10:17" s="75" customFormat="1">
      <c r="J152" s="266"/>
      <c r="K152" s="266"/>
      <c r="L152" s="266"/>
      <c r="M152" s="266"/>
      <c r="Q152" s="266"/>
    </row>
    <row r="153" spans="10:17" s="75" customFormat="1">
      <c r="J153" s="266"/>
      <c r="K153" s="266"/>
      <c r="L153" s="266"/>
      <c r="M153" s="266"/>
      <c r="Q153" s="266"/>
    </row>
    <row r="154" spans="10:17" s="75" customFormat="1">
      <c r="J154" s="266"/>
      <c r="K154" s="266"/>
      <c r="L154" s="266"/>
      <c r="M154" s="266"/>
      <c r="Q154" s="266"/>
    </row>
    <row r="155" spans="10:17" s="75" customFormat="1">
      <c r="J155" s="266"/>
      <c r="K155" s="266"/>
      <c r="L155" s="266"/>
      <c r="M155" s="266"/>
      <c r="Q155" s="266"/>
    </row>
    <row r="156" spans="10:17" s="75" customFormat="1">
      <c r="J156" s="266"/>
      <c r="K156" s="266"/>
      <c r="L156" s="266"/>
      <c r="M156" s="266"/>
      <c r="Q156" s="266"/>
    </row>
    <row r="157" spans="10:17" s="75" customFormat="1">
      <c r="J157" s="266"/>
      <c r="K157" s="266"/>
      <c r="L157" s="266"/>
      <c r="M157" s="266"/>
      <c r="Q157" s="266"/>
    </row>
    <row r="158" spans="10:17" s="75" customFormat="1">
      <c r="J158" s="266"/>
      <c r="K158" s="266"/>
      <c r="L158" s="266"/>
      <c r="M158" s="266"/>
      <c r="Q158" s="266"/>
    </row>
    <row r="159" spans="10:17" s="75" customFormat="1">
      <c r="J159" s="266"/>
      <c r="K159" s="266"/>
      <c r="L159" s="266"/>
      <c r="M159" s="266"/>
      <c r="Q159" s="266"/>
    </row>
    <row r="160" spans="10:17" s="75" customFormat="1">
      <c r="J160" s="266"/>
      <c r="K160" s="266"/>
      <c r="L160" s="266"/>
      <c r="M160" s="266"/>
      <c r="Q160" s="266"/>
    </row>
    <row r="161" spans="10:17" s="75" customFormat="1">
      <c r="J161" s="266"/>
      <c r="K161" s="266"/>
      <c r="L161" s="266"/>
      <c r="M161" s="266"/>
      <c r="Q161" s="266"/>
    </row>
    <row r="162" spans="10:17" s="75" customFormat="1">
      <c r="J162" s="266"/>
      <c r="K162" s="266"/>
      <c r="L162" s="266"/>
      <c r="M162" s="266"/>
      <c r="Q162" s="266"/>
    </row>
    <row r="163" spans="10:17" s="75" customFormat="1">
      <c r="J163" s="266"/>
      <c r="K163" s="266"/>
      <c r="L163" s="266"/>
      <c r="M163" s="266"/>
      <c r="Q163" s="266"/>
    </row>
    <row r="164" spans="10:17" s="75" customFormat="1">
      <c r="J164" s="266"/>
      <c r="K164" s="266"/>
      <c r="L164" s="266"/>
      <c r="M164" s="266"/>
      <c r="Q164" s="266"/>
    </row>
    <row r="165" spans="10:17" s="75" customFormat="1">
      <c r="J165" s="266"/>
      <c r="K165" s="266"/>
      <c r="L165" s="266"/>
      <c r="M165" s="266"/>
      <c r="Q165" s="266"/>
    </row>
    <row r="166" spans="10:17" s="75" customFormat="1">
      <c r="J166" s="266"/>
      <c r="K166" s="266"/>
      <c r="L166" s="266"/>
      <c r="M166" s="266"/>
      <c r="Q166" s="266"/>
    </row>
    <row r="167" spans="10:17" s="75" customFormat="1">
      <c r="J167" s="266"/>
      <c r="K167" s="266"/>
      <c r="L167" s="266"/>
      <c r="M167" s="266"/>
      <c r="Q167" s="266"/>
    </row>
    <row r="168" spans="10:17" s="75" customFormat="1">
      <c r="J168" s="266"/>
      <c r="K168" s="266"/>
      <c r="L168" s="266"/>
      <c r="M168" s="266"/>
      <c r="Q168" s="266"/>
    </row>
    <row r="169" spans="10:17" s="75" customFormat="1">
      <c r="J169" s="266"/>
      <c r="K169" s="266"/>
      <c r="L169" s="266"/>
      <c r="M169" s="266"/>
      <c r="Q169" s="266"/>
    </row>
    <row r="170" spans="10:17" s="75" customFormat="1">
      <c r="J170" s="266"/>
      <c r="K170" s="266"/>
      <c r="L170" s="266"/>
      <c r="M170" s="266"/>
      <c r="Q170" s="266"/>
    </row>
    <row r="171" spans="10:17" s="75" customFormat="1">
      <c r="J171" s="266"/>
      <c r="K171" s="266"/>
      <c r="L171" s="266"/>
      <c r="M171" s="266"/>
      <c r="Q171" s="266"/>
    </row>
    <row r="172" spans="10:17" s="75" customFormat="1">
      <c r="J172" s="266"/>
      <c r="K172" s="266"/>
      <c r="L172" s="266"/>
      <c r="M172" s="266"/>
      <c r="Q172" s="266"/>
    </row>
    <row r="173" spans="10:17" s="75" customFormat="1">
      <c r="J173" s="266"/>
      <c r="K173" s="266"/>
      <c r="L173" s="266"/>
      <c r="M173" s="266"/>
      <c r="Q173" s="266"/>
    </row>
    <row r="174" spans="10:17" s="75" customFormat="1">
      <c r="J174" s="266"/>
      <c r="K174" s="266"/>
      <c r="L174" s="266"/>
      <c r="M174" s="266"/>
      <c r="Q174" s="266"/>
    </row>
    <row r="175" spans="10:17" s="75" customFormat="1">
      <c r="J175" s="266"/>
      <c r="K175" s="266"/>
      <c r="L175" s="266"/>
      <c r="M175" s="266"/>
      <c r="Q175" s="266"/>
    </row>
    <row r="176" spans="10:17" s="75" customFormat="1">
      <c r="J176" s="266"/>
      <c r="K176" s="266"/>
      <c r="L176" s="266"/>
      <c r="M176" s="266"/>
      <c r="Q176" s="266"/>
    </row>
    <row r="177" spans="10:17" s="75" customFormat="1">
      <c r="J177" s="266"/>
      <c r="K177" s="266"/>
      <c r="L177" s="266"/>
      <c r="M177" s="266"/>
      <c r="Q177" s="266"/>
    </row>
    <row r="178" spans="10:17" s="75" customFormat="1">
      <c r="J178" s="266"/>
      <c r="K178" s="266"/>
      <c r="L178" s="266"/>
      <c r="M178" s="266"/>
      <c r="Q178" s="266"/>
    </row>
    <row r="179" spans="10:17" s="75" customFormat="1">
      <c r="J179" s="266"/>
      <c r="K179" s="266"/>
      <c r="L179" s="266"/>
      <c r="M179" s="266"/>
      <c r="Q179" s="266"/>
    </row>
    <row r="180" spans="10:17" s="75" customFormat="1">
      <c r="J180" s="266"/>
      <c r="K180" s="266"/>
      <c r="L180" s="266"/>
      <c r="M180" s="266"/>
      <c r="Q180" s="266"/>
    </row>
    <row r="181" spans="10:17" s="75" customFormat="1">
      <c r="J181" s="266"/>
      <c r="K181" s="266"/>
      <c r="L181" s="266"/>
      <c r="M181" s="266"/>
      <c r="Q181" s="266"/>
    </row>
    <row r="182" spans="10:17" s="75" customFormat="1">
      <c r="J182" s="266"/>
      <c r="K182" s="266"/>
      <c r="L182" s="266"/>
      <c r="M182" s="266"/>
      <c r="Q182" s="266"/>
    </row>
    <row r="183" spans="10:17" s="75" customFormat="1">
      <c r="J183" s="266"/>
      <c r="K183" s="266"/>
      <c r="L183" s="266"/>
      <c r="M183" s="266"/>
      <c r="Q183" s="266"/>
    </row>
    <row r="184" spans="10:17" s="75" customFormat="1">
      <c r="J184" s="266"/>
      <c r="K184" s="266"/>
      <c r="L184" s="266"/>
      <c r="M184" s="266"/>
      <c r="Q184" s="266"/>
    </row>
    <row r="185" spans="10:17" s="75" customFormat="1">
      <c r="J185" s="266"/>
      <c r="K185" s="266"/>
      <c r="L185" s="266"/>
      <c r="M185" s="266"/>
      <c r="Q185" s="266"/>
    </row>
    <row r="186" spans="10:17" s="75" customFormat="1">
      <c r="J186" s="266"/>
      <c r="K186" s="266"/>
      <c r="L186" s="266"/>
      <c r="M186" s="266"/>
      <c r="Q186" s="266"/>
    </row>
    <row r="187" spans="10:17" s="75" customFormat="1">
      <c r="J187" s="266"/>
      <c r="K187" s="266"/>
      <c r="L187" s="266"/>
      <c r="M187" s="266"/>
      <c r="Q187" s="266"/>
    </row>
    <row r="188" spans="10:17" s="75" customFormat="1">
      <c r="J188" s="266"/>
      <c r="K188" s="266"/>
      <c r="L188" s="266"/>
      <c r="M188" s="266"/>
      <c r="Q188" s="266"/>
    </row>
    <row r="189" spans="10:17" s="75" customFormat="1">
      <c r="J189" s="266"/>
      <c r="K189" s="266"/>
      <c r="L189" s="266"/>
      <c r="M189" s="266"/>
      <c r="Q189" s="266"/>
    </row>
    <row r="190" spans="10:17" s="75" customFormat="1">
      <c r="J190" s="266"/>
      <c r="K190" s="266"/>
      <c r="L190" s="266"/>
      <c r="M190" s="266"/>
      <c r="Q190" s="266"/>
    </row>
    <row r="191" spans="10:17" s="75" customFormat="1">
      <c r="J191" s="266"/>
      <c r="K191" s="266"/>
      <c r="L191" s="266"/>
      <c r="M191" s="266"/>
      <c r="Q191" s="266"/>
    </row>
    <row r="192" spans="10:17" s="75" customFormat="1">
      <c r="J192" s="266"/>
      <c r="K192" s="266"/>
      <c r="L192" s="266"/>
      <c r="M192" s="266"/>
      <c r="Q192" s="266"/>
    </row>
    <row r="193" spans="10:17" s="75" customFormat="1">
      <c r="J193" s="266"/>
      <c r="K193" s="266"/>
      <c r="L193" s="266"/>
      <c r="M193" s="266"/>
      <c r="Q193" s="266"/>
    </row>
    <row r="194" spans="10:17" s="75" customFormat="1">
      <c r="J194" s="266"/>
      <c r="K194" s="266"/>
      <c r="L194" s="266"/>
      <c r="M194" s="266"/>
      <c r="Q194" s="266"/>
    </row>
    <row r="195" spans="10:17" s="75" customFormat="1">
      <c r="J195" s="266"/>
      <c r="K195" s="266"/>
      <c r="L195" s="266"/>
      <c r="M195" s="266"/>
      <c r="Q195" s="266"/>
    </row>
    <row r="196" spans="10:17" s="75" customFormat="1">
      <c r="J196" s="266"/>
      <c r="K196" s="266"/>
      <c r="L196" s="266"/>
      <c r="M196" s="266"/>
      <c r="Q196" s="266"/>
    </row>
    <row r="197" spans="10:17" s="75" customFormat="1">
      <c r="J197" s="266"/>
      <c r="K197" s="266"/>
      <c r="L197" s="266"/>
      <c r="M197" s="266"/>
      <c r="Q197" s="266"/>
    </row>
    <row r="198" spans="10:17" s="75" customFormat="1">
      <c r="J198" s="266"/>
      <c r="K198" s="266"/>
      <c r="L198" s="266"/>
      <c r="M198" s="266"/>
      <c r="Q198" s="266"/>
    </row>
    <row r="199" spans="10:17" s="75" customFormat="1">
      <c r="J199" s="266"/>
      <c r="K199" s="266"/>
      <c r="L199" s="266"/>
      <c r="M199" s="266"/>
      <c r="Q199" s="266"/>
    </row>
    <row r="200" spans="10:17" s="75" customFormat="1">
      <c r="J200" s="266"/>
      <c r="K200" s="266"/>
      <c r="L200" s="266"/>
      <c r="M200" s="266"/>
      <c r="Q200" s="266"/>
    </row>
    <row r="201" spans="10:17" s="75" customFormat="1">
      <c r="J201" s="266"/>
      <c r="K201" s="266"/>
      <c r="L201" s="266"/>
      <c r="M201" s="266"/>
      <c r="Q201" s="266"/>
    </row>
    <row r="202" spans="10:17" s="75" customFormat="1">
      <c r="J202" s="266"/>
      <c r="K202" s="266"/>
      <c r="L202" s="266"/>
      <c r="M202" s="266"/>
      <c r="Q202" s="266"/>
    </row>
    <row r="203" spans="10:17" s="75" customFormat="1">
      <c r="J203" s="266"/>
      <c r="K203" s="266"/>
      <c r="L203" s="266"/>
      <c r="M203" s="266"/>
      <c r="Q203" s="266"/>
    </row>
    <row r="204" spans="10:17" s="75" customFormat="1">
      <c r="J204" s="266"/>
      <c r="K204" s="266"/>
      <c r="L204" s="266"/>
      <c r="M204" s="266"/>
      <c r="Q204" s="266"/>
    </row>
    <row r="205" spans="10:17" s="75" customFormat="1">
      <c r="J205" s="266"/>
      <c r="K205" s="266"/>
      <c r="L205" s="266"/>
      <c r="M205" s="266"/>
      <c r="Q205" s="266"/>
    </row>
    <row r="206" spans="10:17" s="75" customFormat="1">
      <c r="J206" s="266"/>
      <c r="K206" s="266"/>
      <c r="L206" s="266"/>
      <c r="M206" s="266"/>
      <c r="Q206" s="266"/>
    </row>
    <row r="207" spans="10:17" s="75" customFormat="1">
      <c r="J207" s="266"/>
      <c r="K207" s="266"/>
      <c r="L207" s="266"/>
      <c r="M207" s="266"/>
      <c r="Q207" s="266"/>
    </row>
    <row r="208" spans="10:17" s="75" customFormat="1">
      <c r="J208" s="266"/>
      <c r="K208" s="266"/>
      <c r="L208" s="266"/>
      <c r="M208" s="266"/>
      <c r="Q208" s="266"/>
    </row>
    <row r="209" spans="10:17" s="75" customFormat="1">
      <c r="J209" s="266"/>
      <c r="K209" s="266"/>
      <c r="L209" s="266"/>
      <c r="M209" s="266"/>
      <c r="Q209" s="266"/>
    </row>
    <row r="210" spans="10:17" s="75" customFormat="1">
      <c r="J210" s="266"/>
      <c r="K210" s="266"/>
      <c r="L210" s="266"/>
      <c r="M210" s="266"/>
      <c r="Q210" s="266"/>
    </row>
    <row r="211" spans="10:17" s="75" customFormat="1">
      <c r="J211" s="266"/>
      <c r="K211" s="266"/>
      <c r="L211" s="266"/>
      <c r="M211" s="266"/>
      <c r="Q211" s="266"/>
    </row>
    <row r="212" spans="10:17" s="75" customFormat="1">
      <c r="J212" s="266"/>
      <c r="K212" s="266"/>
      <c r="L212" s="266"/>
      <c r="M212" s="266"/>
      <c r="Q212" s="266"/>
    </row>
    <row r="213" spans="10:17" s="75" customFormat="1">
      <c r="J213" s="266"/>
      <c r="K213" s="266"/>
      <c r="L213" s="266"/>
      <c r="M213" s="266"/>
      <c r="Q213" s="266"/>
    </row>
    <row r="214" spans="10:17" s="75" customFormat="1">
      <c r="J214" s="266"/>
      <c r="K214" s="266"/>
      <c r="L214" s="266"/>
      <c r="M214" s="266"/>
      <c r="Q214" s="266"/>
    </row>
    <row r="215" spans="10:17" s="75" customFormat="1">
      <c r="J215" s="266"/>
      <c r="K215" s="266"/>
      <c r="L215" s="266"/>
      <c r="M215" s="266"/>
      <c r="Q215" s="266"/>
    </row>
    <row r="216" spans="10:17" s="75" customFormat="1">
      <c r="J216" s="266"/>
      <c r="K216" s="266"/>
      <c r="L216" s="266"/>
      <c r="M216" s="266"/>
      <c r="Q216" s="266"/>
    </row>
    <row r="217" spans="10:17" s="75" customFormat="1">
      <c r="J217" s="266"/>
      <c r="K217" s="266"/>
      <c r="L217" s="266"/>
      <c r="M217" s="266"/>
      <c r="Q217" s="266"/>
    </row>
    <row r="218" spans="10:17" s="75" customFormat="1">
      <c r="J218" s="266"/>
      <c r="K218" s="266"/>
      <c r="L218" s="266"/>
      <c r="M218" s="266"/>
      <c r="Q218" s="266"/>
    </row>
    <row r="219" spans="10:17" s="75" customFormat="1">
      <c r="J219" s="266"/>
      <c r="K219" s="266"/>
      <c r="L219" s="266"/>
      <c r="M219" s="266"/>
      <c r="Q219" s="266"/>
    </row>
    <row r="220" spans="10:17" s="75" customFormat="1">
      <c r="J220" s="266"/>
      <c r="K220" s="266"/>
      <c r="L220" s="266"/>
      <c r="M220" s="266"/>
      <c r="Q220" s="266"/>
    </row>
    <row r="221" spans="10:17" s="75" customFormat="1">
      <c r="J221" s="266"/>
      <c r="K221" s="266"/>
      <c r="L221" s="266"/>
      <c r="M221" s="266"/>
      <c r="Q221" s="266"/>
    </row>
    <row r="222" spans="10:17" s="75" customFormat="1">
      <c r="J222" s="266"/>
      <c r="K222" s="266"/>
      <c r="L222" s="266"/>
      <c r="M222" s="266"/>
      <c r="Q222" s="266"/>
    </row>
    <row r="223" spans="10:17" s="75" customFormat="1">
      <c r="J223" s="266"/>
      <c r="K223" s="266"/>
      <c r="L223" s="266"/>
      <c r="M223" s="266"/>
      <c r="Q223" s="266"/>
    </row>
    <row r="224" spans="10:17" s="75" customFormat="1">
      <c r="J224" s="266"/>
      <c r="K224" s="266"/>
      <c r="L224" s="266"/>
      <c r="M224" s="266"/>
      <c r="Q224" s="266"/>
    </row>
    <row r="225" spans="10:17" s="75" customFormat="1">
      <c r="J225" s="266"/>
      <c r="K225" s="266"/>
      <c r="L225" s="266"/>
      <c r="M225" s="266"/>
      <c r="Q225" s="266"/>
    </row>
    <row r="226" spans="10:17" s="75" customFormat="1">
      <c r="J226" s="266"/>
      <c r="K226" s="266"/>
      <c r="L226" s="266"/>
      <c r="M226" s="266"/>
      <c r="Q226" s="266"/>
    </row>
    <row r="227" spans="10:17" s="75" customFormat="1">
      <c r="J227" s="266"/>
      <c r="K227" s="266"/>
      <c r="L227" s="266"/>
      <c r="M227" s="266"/>
      <c r="Q227" s="266"/>
    </row>
    <row r="228" spans="10:17" s="75" customFormat="1">
      <c r="J228" s="266"/>
      <c r="K228" s="266"/>
      <c r="L228" s="266"/>
      <c r="M228" s="266"/>
      <c r="Q228" s="266"/>
    </row>
    <row r="229" spans="10:17" s="75" customFormat="1">
      <c r="J229" s="266"/>
      <c r="K229" s="266"/>
      <c r="L229" s="266"/>
      <c r="M229" s="266"/>
      <c r="Q229" s="266"/>
    </row>
    <row r="230" spans="10:17" s="75" customFormat="1">
      <c r="J230" s="266"/>
      <c r="K230" s="266"/>
      <c r="L230" s="266"/>
      <c r="M230" s="266"/>
      <c r="Q230" s="266"/>
    </row>
    <row r="231" spans="10:17" s="75" customFormat="1">
      <c r="J231" s="266"/>
      <c r="K231" s="266"/>
      <c r="L231" s="266"/>
      <c r="M231" s="266"/>
      <c r="Q231" s="266"/>
    </row>
    <row r="232" spans="10:17" s="75" customFormat="1">
      <c r="J232" s="266"/>
      <c r="K232" s="266"/>
      <c r="L232" s="266"/>
      <c r="M232" s="266"/>
      <c r="Q232" s="266"/>
    </row>
    <row r="233" spans="10:17" s="75" customFormat="1">
      <c r="J233" s="266"/>
      <c r="K233" s="266"/>
      <c r="L233" s="266"/>
      <c r="M233" s="266"/>
      <c r="Q233" s="266"/>
    </row>
    <row r="234" spans="10:17" s="75" customFormat="1">
      <c r="J234" s="266"/>
      <c r="K234" s="266"/>
      <c r="L234" s="266"/>
      <c r="M234" s="266"/>
      <c r="Q234" s="266"/>
    </row>
    <row r="235" spans="10:17" s="75" customFormat="1">
      <c r="J235" s="266"/>
      <c r="K235" s="266"/>
      <c r="L235" s="266"/>
      <c r="M235" s="266"/>
      <c r="Q235" s="266"/>
    </row>
    <row r="236" spans="10:17" s="75" customFormat="1">
      <c r="J236" s="266"/>
      <c r="K236" s="266"/>
      <c r="L236" s="266"/>
      <c r="M236" s="266"/>
      <c r="Q236" s="266"/>
    </row>
    <row r="237" spans="10:17" s="75" customFormat="1">
      <c r="J237" s="266"/>
      <c r="K237" s="266"/>
      <c r="L237" s="266"/>
      <c r="M237" s="266"/>
      <c r="Q237" s="266"/>
    </row>
    <row r="238" spans="10:17" s="75" customFormat="1">
      <c r="J238" s="266"/>
      <c r="K238" s="266"/>
      <c r="L238" s="266"/>
      <c r="M238" s="266"/>
      <c r="Q238" s="266"/>
    </row>
    <row r="239" spans="10:17" s="75" customFormat="1">
      <c r="J239" s="266"/>
      <c r="K239" s="266"/>
      <c r="L239" s="266"/>
      <c r="M239" s="266"/>
      <c r="Q239" s="266"/>
    </row>
    <row r="240" spans="10:17" s="75" customFormat="1">
      <c r="J240" s="266"/>
      <c r="K240" s="266"/>
      <c r="L240" s="266"/>
      <c r="M240" s="266"/>
      <c r="Q240" s="266"/>
    </row>
    <row r="241" spans="10:17" s="75" customFormat="1">
      <c r="J241" s="266"/>
      <c r="K241" s="266"/>
      <c r="L241" s="266"/>
      <c r="M241" s="266"/>
      <c r="Q241" s="266"/>
    </row>
    <row r="242" spans="10:17" s="75" customFormat="1">
      <c r="J242" s="266"/>
      <c r="K242" s="266"/>
      <c r="L242" s="266"/>
      <c r="M242" s="266"/>
      <c r="Q242" s="266"/>
    </row>
    <row r="243" spans="10:17" s="75" customFormat="1">
      <c r="J243" s="266"/>
      <c r="K243" s="266"/>
      <c r="L243" s="266"/>
      <c r="M243" s="266"/>
      <c r="Q243" s="266"/>
    </row>
    <row r="244" spans="10:17" s="75" customFormat="1">
      <c r="J244" s="266"/>
      <c r="K244" s="266"/>
      <c r="L244" s="266"/>
      <c r="M244" s="266"/>
      <c r="Q244" s="266"/>
    </row>
    <row r="245" spans="10:17" s="75" customFormat="1">
      <c r="J245" s="266"/>
      <c r="K245" s="266"/>
      <c r="L245" s="266"/>
      <c r="M245" s="266"/>
      <c r="Q245" s="266"/>
    </row>
    <row r="246" spans="10:17" s="75" customFormat="1">
      <c r="J246" s="266"/>
      <c r="K246" s="266"/>
      <c r="L246" s="266"/>
      <c r="M246" s="266"/>
      <c r="Q246" s="266"/>
    </row>
    <row r="247" spans="10:17" s="75" customFormat="1">
      <c r="J247" s="266"/>
      <c r="K247" s="266"/>
      <c r="L247" s="266"/>
      <c r="M247" s="266"/>
      <c r="Q247" s="266"/>
    </row>
    <row r="248" spans="10:17" s="75" customFormat="1">
      <c r="J248" s="266"/>
      <c r="K248" s="266"/>
      <c r="L248" s="266"/>
      <c r="M248" s="266"/>
      <c r="Q248" s="266"/>
    </row>
    <row r="249" spans="10:17" s="75" customFormat="1">
      <c r="J249" s="266"/>
      <c r="K249" s="266"/>
      <c r="L249" s="266"/>
      <c r="M249" s="266"/>
      <c r="Q249" s="266"/>
    </row>
    <row r="250" spans="10:17" s="75" customFormat="1">
      <c r="J250" s="266"/>
      <c r="K250" s="266"/>
      <c r="L250" s="266"/>
      <c r="M250" s="266"/>
      <c r="Q250" s="266"/>
    </row>
    <row r="251" spans="10:17" s="75" customFormat="1">
      <c r="J251" s="266"/>
      <c r="K251" s="266"/>
      <c r="L251" s="266"/>
      <c r="M251" s="266"/>
      <c r="Q251" s="266"/>
    </row>
    <row r="252" spans="10:17" s="75" customFormat="1">
      <c r="J252" s="266"/>
      <c r="K252" s="266"/>
      <c r="L252" s="266"/>
      <c r="M252" s="266"/>
      <c r="Q252" s="266"/>
    </row>
    <row r="253" spans="10:17" s="75" customFormat="1">
      <c r="J253" s="266"/>
      <c r="K253" s="266"/>
      <c r="L253" s="266"/>
      <c r="M253" s="266"/>
      <c r="Q253" s="266"/>
    </row>
    <row r="254" spans="10:17" s="75" customFormat="1">
      <c r="J254" s="266"/>
      <c r="K254" s="266"/>
      <c r="L254" s="266"/>
      <c r="M254" s="266"/>
      <c r="Q254" s="266"/>
    </row>
    <row r="255" spans="10:17" s="75" customFormat="1">
      <c r="J255" s="266"/>
      <c r="K255" s="266"/>
      <c r="L255" s="266"/>
      <c r="M255" s="266"/>
      <c r="Q255" s="266"/>
    </row>
    <row r="256" spans="10:17" s="75" customFormat="1">
      <c r="J256" s="266"/>
      <c r="K256" s="266"/>
      <c r="L256" s="266"/>
      <c r="M256" s="266"/>
      <c r="Q256" s="266"/>
    </row>
    <row r="257" spans="10:17" s="75" customFormat="1">
      <c r="J257" s="266"/>
      <c r="K257" s="266"/>
      <c r="L257" s="266"/>
      <c r="M257" s="266"/>
      <c r="Q257" s="266"/>
    </row>
    <row r="258" spans="10:17" s="75" customFormat="1">
      <c r="J258" s="266"/>
      <c r="K258" s="266"/>
      <c r="L258" s="266"/>
      <c r="M258" s="266"/>
      <c r="Q258" s="266"/>
    </row>
    <row r="259" spans="10:17" s="75" customFormat="1">
      <c r="J259" s="266"/>
      <c r="K259" s="266"/>
      <c r="L259" s="266"/>
      <c r="M259" s="266"/>
      <c r="Q259" s="266"/>
    </row>
    <row r="260" spans="10:17" s="75" customFormat="1">
      <c r="J260" s="266"/>
      <c r="K260" s="266"/>
      <c r="L260" s="266"/>
      <c r="M260" s="266"/>
      <c r="Q260" s="266"/>
    </row>
    <row r="261" spans="10:17" s="75" customFormat="1">
      <c r="J261" s="266"/>
      <c r="K261" s="266"/>
      <c r="L261" s="266"/>
      <c r="M261" s="266"/>
      <c r="Q261" s="266"/>
    </row>
    <row r="262" spans="10:17" s="75" customFormat="1">
      <c r="J262" s="266"/>
      <c r="K262" s="266"/>
      <c r="L262" s="266"/>
      <c r="M262" s="266"/>
      <c r="Q262" s="266"/>
    </row>
    <row r="263" spans="10:17" s="75" customFormat="1">
      <c r="J263" s="266"/>
      <c r="K263" s="266"/>
      <c r="L263" s="266"/>
      <c r="M263" s="266"/>
      <c r="Q263" s="266"/>
    </row>
    <row r="264" spans="10:17" s="75" customFormat="1">
      <c r="J264" s="266"/>
      <c r="K264" s="266"/>
      <c r="L264" s="266"/>
      <c r="M264" s="266"/>
      <c r="Q264" s="266"/>
    </row>
    <row r="265" spans="10:17" s="75" customFormat="1">
      <c r="J265" s="266"/>
      <c r="K265" s="266"/>
      <c r="L265" s="266"/>
      <c r="M265" s="266"/>
      <c r="Q265" s="266"/>
    </row>
    <row r="266" spans="10:17" s="75" customFormat="1">
      <c r="J266" s="266"/>
      <c r="K266" s="266"/>
      <c r="L266" s="266"/>
      <c r="M266" s="266"/>
      <c r="Q266" s="266"/>
    </row>
    <row r="267" spans="10:17" s="75" customFormat="1">
      <c r="J267" s="266"/>
      <c r="K267" s="266"/>
      <c r="L267" s="266"/>
      <c r="M267" s="266"/>
      <c r="Q267" s="266"/>
    </row>
    <row r="268" spans="10:17" s="75" customFormat="1">
      <c r="J268" s="266"/>
      <c r="K268" s="266"/>
      <c r="L268" s="266"/>
      <c r="M268" s="266"/>
      <c r="Q268" s="266"/>
    </row>
    <row r="269" spans="10:17" s="75" customFormat="1">
      <c r="J269" s="266"/>
      <c r="K269" s="266"/>
      <c r="L269" s="266"/>
      <c r="M269" s="266"/>
      <c r="Q269" s="266"/>
    </row>
    <row r="270" spans="10:17" s="75" customFormat="1">
      <c r="J270" s="266"/>
      <c r="K270" s="266"/>
      <c r="L270" s="266"/>
      <c r="M270" s="266"/>
      <c r="Q270" s="266"/>
    </row>
    <row r="271" spans="10:17" s="75" customFormat="1">
      <c r="J271" s="266"/>
      <c r="K271" s="266"/>
      <c r="L271" s="266"/>
      <c r="M271" s="266"/>
      <c r="Q271" s="266"/>
    </row>
    <row r="272" spans="10:17" s="75" customFormat="1">
      <c r="J272" s="266"/>
      <c r="K272" s="266"/>
      <c r="L272" s="266"/>
      <c r="M272" s="266"/>
      <c r="Q272" s="266"/>
    </row>
    <row r="273" spans="10:17" s="75" customFormat="1">
      <c r="J273" s="266"/>
      <c r="K273" s="266"/>
      <c r="L273" s="266"/>
      <c r="M273" s="266"/>
      <c r="Q273" s="266"/>
    </row>
    <row r="274" spans="10:17" s="75" customFormat="1">
      <c r="J274" s="266"/>
      <c r="K274" s="266"/>
      <c r="L274" s="266"/>
      <c r="M274" s="266"/>
      <c r="Q274" s="266"/>
    </row>
    <row r="275" spans="10:17" s="75" customFormat="1">
      <c r="J275" s="266"/>
      <c r="K275" s="266"/>
      <c r="L275" s="266"/>
      <c r="M275" s="266"/>
      <c r="Q275" s="266"/>
    </row>
    <row r="276" spans="10:17" s="75" customFormat="1">
      <c r="J276" s="266"/>
      <c r="K276" s="266"/>
      <c r="L276" s="266"/>
      <c r="M276" s="266"/>
      <c r="Q276" s="266"/>
    </row>
    <row r="277" spans="10:17" s="75" customFormat="1">
      <c r="J277" s="266"/>
      <c r="K277" s="266"/>
      <c r="L277" s="266"/>
      <c r="M277" s="266"/>
      <c r="Q277" s="266"/>
    </row>
    <row r="278" spans="10:17" s="75" customFormat="1">
      <c r="J278" s="266"/>
      <c r="K278" s="266"/>
      <c r="L278" s="266"/>
      <c r="M278" s="266"/>
      <c r="Q278" s="266"/>
    </row>
    <row r="279" spans="10:17" s="75" customFormat="1">
      <c r="J279" s="266"/>
      <c r="K279" s="266"/>
      <c r="L279" s="266"/>
      <c r="M279" s="266"/>
      <c r="Q279" s="266"/>
    </row>
    <row r="280" spans="10:17" s="75" customFormat="1">
      <c r="J280" s="266"/>
      <c r="K280" s="266"/>
      <c r="L280" s="266"/>
      <c r="M280" s="266"/>
      <c r="Q280" s="266"/>
    </row>
    <row r="281" spans="10:17" s="75" customFormat="1">
      <c r="J281" s="266"/>
      <c r="K281" s="266"/>
      <c r="L281" s="266"/>
      <c r="M281" s="266"/>
      <c r="Q281" s="266"/>
    </row>
    <row r="282" spans="10:17" s="75" customFormat="1">
      <c r="J282" s="266"/>
      <c r="K282" s="266"/>
      <c r="L282" s="266"/>
      <c r="M282" s="266"/>
      <c r="Q282" s="266"/>
    </row>
    <row r="283" spans="10:17" s="75" customFormat="1">
      <c r="J283" s="266"/>
      <c r="K283" s="266"/>
      <c r="L283" s="266"/>
      <c r="M283" s="266"/>
      <c r="Q283" s="266"/>
    </row>
    <row r="284" spans="10:17" s="75" customFormat="1">
      <c r="J284" s="266"/>
      <c r="K284" s="266"/>
      <c r="L284" s="266"/>
      <c r="M284" s="266"/>
      <c r="Q284" s="266"/>
    </row>
    <row r="285" spans="10:17" s="75" customFormat="1">
      <c r="J285" s="266"/>
      <c r="K285" s="266"/>
      <c r="L285" s="266"/>
      <c r="M285" s="266"/>
      <c r="Q285" s="266"/>
    </row>
    <row r="286" spans="10:17" s="75" customFormat="1">
      <c r="J286" s="266"/>
      <c r="K286" s="266"/>
      <c r="L286" s="266"/>
      <c r="M286" s="266"/>
      <c r="Q286" s="266"/>
    </row>
    <row r="287" spans="10:17" s="75" customFormat="1">
      <c r="J287" s="266"/>
      <c r="K287" s="266"/>
      <c r="L287" s="266"/>
      <c r="M287" s="266"/>
      <c r="Q287" s="266"/>
    </row>
    <row r="288" spans="10:17" s="75" customFormat="1">
      <c r="J288" s="266"/>
      <c r="K288" s="266"/>
      <c r="L288" s="266"/>
      <c r="M288" s="266"/>
      <c r="Q288" s="266"/>
    </row>
    <row r="289" spans="10:17" s="75" customFormat="1">
      <c r="J289" s="266"/>
      <c r="K289" s="266"/>
      <c r="L289" s="266"/>
      <c r="M289" s="266"/>
      <c r="Q289" s="266"/>
    </row>
    <row r="290" spans="10:17" s="75" customFormat="1">
      <c r="J290" s="266"/>
      <c r="K290" s="266"/>
      <c r="L290" s="266"/>
      <c r="M290" s="266"/>
      <c r="Q290" s="266"/>
    </row>
    <row r="291" spans="10:17" s="75" customFormat="1">
      <c r="J291" s="266"/>
      <c r="K291" s="266"/>
      <c r="L291" s="266"/>
      <c r="M291" s="266"/>
      <c r="Q291" s="266"/>
    </row>
    <row r="292" spans="10:17" s="75" customFormat="1">
      <c r="J292" s="266"/>
      <c r="K292" s="266"/>
      <c r="L292" s="266"/>
      <c r="M292" s="266"/>
      <c r="Q292" s="266"/>
    </row>
    <row r="293" spans="10:17" s="75" customFormat="1">
      <c r="J293" s="266"/>
      <c r="K293" s="266"/>
      <c r="L293" s="266"/>
      <c r="M293" s="266"/>
      <c r="Q293" s="266"/>
    </row>
    <row r="294" spans="10:17" s="75" customFormat="1">
      <c r="J294" s="266"/>
      <c r="K294" s="266"/>
      <c r="L294" s="266"/>
      <c r="M294" s="266"/>
      <c r="Q294" s="266"/>
    </row>
    <row r="295" spans="10:17" s="75" customFormat="1">
      <c r="J295" s="266"/>
      <c r="K295" s="266"/>
      <c r="L295" s="266"/>
      <c r="M295" s="266"/>
      <c r="Q295" s="266"/>
    </row>
    <row r="296" spans="10:17" s="75" customFormat="1">
      <c r="J296" s="266"/>
      <c r="K296" s="266"/>
      <c r="L296" s="266"/>
      <c r="M296" s="266"/>
      <c r="Q296" s="266"/>
    </row>
    <row r="297" spans="10:17" s="75" customFormat="1">
      <c r="J297" s="266"/>
      <c r="K297" s="266"/>
      <c r="L297" s="266"/>
      <c r="M297" s="266"/>
      <c r="Q297" s="266"/>
    </row>
    <row r="298" spans="10:17" s="75" customFormat="1">
      <c r="J298" s="266"/>
      <c r="K298" s="266"/>
      <c r="L298" s="266"/>
      <c r="M298" s="266"/>
      <c r="Q298" s="266"/>
    </row>
    <row r="299" spans="10:17" s="75" customFormat="1">
      <c r="J299" s="266"/>
      <c r="K299" s="266"/>
      <c r="L299" s="266"/>
      <c r="M299" s="266"/>
      <c r="Q299" s="266"/>
    </row>
    <row r="300" spans="10:17" s="75" customFormat="1">
      <c r="J300" s="266"/>
      <c r="K300" s="266"/>
      <c r="L300" s="266"/>
      <c r="M300" s="266"/>
      <c r="Q300" s="266"/>
    </row>
    <row r="301" spans="10:17" s="75" customFormat="1">
      <c r="J301" s="266"/>
      <c r="K301" s="266"/>
      <c r="L301" s="266"/>
      <c r="M301" s="266"/>
      <c r="Q301" s="266"/>
    </row>
    <row r="302" spans="10:17" s="75" customFormat="1">
      <c r="J302" s="266"/>
      <c r="K302" s="266"/>
      <c r="L302" s="266"/>
      <c r="M302" s="266"/>
      <c r="Q302" s="266"/>
    </row>
    <row r="303" spans="10:17" s="75" customFormat="1">
      <c r="J303" s="266"/>
      <c r="K303" s="266"/>
      <c r="L303" s="266"/>
      <c r="M303" s="266"/>
      <c r="Q303" s="266"/>
    </row>
    <row r="304" spans="10:17" s="75" customFormat="1">
      <c r="J304" s="266"/>
      <c r="K304" s="266"/>
      <c r="L304" s="266"/>
      <c r="M304" s="266"/>
      <c r="Q304" s="266"/>
    </row>
    <row r="305" spans="10:17" s="75" customFormat="1">
      <c r="J305" s="266"/>
      <c r="K305" s="266"/>
      <c r="L305" s="266"/>
      <c r="M305" s="266"/>
      <c r="Q305" s="266"/>
    </row>
    <row r="306" spans="10:17" s="75" customFormat="1">
      <c r="J306" s="266"/>
      <c r="K306" s="266"/>
      <c r="L306" s="266"/>
      <c r="M306" s="266"/>
      <c r="Q306" s="266"/>
    </row>
    <row r="307" spans="10:17" s="75" customFormat="1">
      <c r="J307" s="266"/>
      <c r="K307" s="266"/>
      <c r="L307" s="266"/>
      <c r="M307" s="266"/>
      <c r="Q307" s="266"/>
    </row>
    <row r="308" spans="10:17" s="75" customFormat="1">
      <c r="J308" s="266"/>
      <c r="K308" s="266"/>
      <c r="L308" s="266"/>
      <c r="M308" s="266"/>
      <c r="Q308" s="266"/>
    </row>
    <row r="309" spans="10:17" s="75" customFormat="1">
      <c r="J309" s="266"/>
      <c r="K309" s="266"/>
      <c r="L309" s="266"/>
      <c r="M309" s="266"/>
      <c r="Q309" s="266"/>
    </row>
    <row r="310" spans="10:17" s="75" customFormat="1">
      <c r="J310" s="266"/>
      <c r="K310" s="266"/>
      <c r="L310" s="266"/>
      <c r="M310" s="266"/>
      <c r="Q310" s="266"/>
    </row>
    <row r="311" spans="10:17" s="75" customFormat="1">
      <c r="J311" s="266"/>
      <c r="K311" s="266"/>
      <c r="L311" s="266"/>
      <c r="M311" s="266"/>
      <c r="Q311" s="266"/>
    </row>
    <row r="312" spans="10:17" s="75" customFormat="1">
      <c r="J312" s="266"/>
      <c r="K312" s="266"/>
      <c r="L312" s="266"/>
      <c r="M312" s="266"/>
      <c r="Q312" s="266"/>
    </row>
    <row r="313" spans="10:17" s="75" customFormat="1">
      <c r="J313" s="266"/>
      <c r="K313" s="266"/>
      <c r="L313" s="266"/>
      <c r="M313" s="266"/>
      <c r="Q313" s="266"/>
    </row>
    <row r="314" spans="10:17" s="75" customFormat="1">
      <c r="J314" s="266"/>
      <c r="K314" s="266"/>
      <c r="L314" s="266"/>
      <c r="M314" s="266"/>
      <c r="Q314" s="266"/>
    </row>
    <row r="315" spans="10:17" s="75" customFormat="1">
      <c r="J315" s="266"/>
      <c r="K315" s="266"/>
      <c r="L315" s="266"/>
      <c r="M315" s="266"/>
      <c r="Q315" s="266"/>
    </row>
    <row r="316" spans="10:17" s="75" customFormat="1">
      <c r="J316" s="266"/>
      <c r="K316" s="266"/>
      <c r="L316" s="266"/>
      <c r="M316" s="266"/>
      <c r="Q316" s="266"/>
    </row>
    <row r="317" spans="10:17" s="75" customFormat="1">
      <c r="J317" s="266"/>
      <c r="K317" s="266"/>
      <c r="L317" s="266"/>
      <c r="M317" s="266"/>
      <c r="Q317" s="266"/>
    </row>
    <row r="318" spans="10:17" s="75" customFormat="1">
      <c r="J318" s="266"/>
      <c r="K318" s="266"/>
      <c r="L318" s="266"/>
      <c r="M318" s="266"/>
      <c r="Q318" s="266"/>
    </row>
    <row r="319" spans="10:17" s="75" customFormat="1">
      <c r="J319" s="266"/>
      <c r="K319" s="266"/>
      <c r="L319" s="266"/>
      <c r="M319" s="266"/>
      <c r="Q319" s="266"/>
    </row>
    <row r="320" spans="10:17" s="75" customFormat="1">
      <c r="J320" s="266"/>
      <c r="K320" s="266"/>
      <c r="L320" s="266"/>
      <c r="M320" s="266"/>
      <c r="Q320" s="266"/>
    </row>
    <row r="321" spans="10:17" s="75" customFormat="1">
      <c r="J321" s="266"/>
      <c r="K321" s="266"/>
      <c r="L321" s="266"/>
      <c r="M321" s="266"/>
      <c r="Q321" s="266"/>
    </row>
    <row r="322" spans="10:17" s="75" customFormat="1">
      <c r="J322" s="266"/>
      <c r="K322" s="266"/>
      <c r="L322" s="266"/>
      <c r="M322" s="266"/>
      <c r="Q322" s="266"/>
    </row>
    <row r="323" spans="10:17" s="75" customFormat="1">
      <c r="J323" s="266"/>
      <c r="K323" s="266"/>
      <c r="L323" s="266"/>
      <c r="M323" s="266"/>
      <c r="Q323" s="266"/>
    </row>
    <row r="324" spans="10:17" s="75" customFormat="1">
      <c r="J324" s="266"/>
      <c r="K324" s="266"/>
      <c r="L324" s="266"/>
      <c r="M324" s="266"/>
      <c r="Q324" s="266"/>
    </row>
    <row r="325" spans="10:17" s="75" customFormat="1">
      <c r="J325" s="266"/>
      <c r="K325" s="266"/>
      <c r="L325" s="266"/>
      <c r="M325" s="266"/>
      <c r="Q325" s="266"/>
    </row>
    <row r="326" spans="10:17" s="75" customFormat="1">
      <c r="J326" s="266"/>
      <c r="K326" s="266"/>
      <c r="L326" s="266"/>
      <c r="M326" s="266"/>
      <c r="Q326" s="266"/>
    </row>
    <row r="327" spans="10:17" s="75" customFormat="1">
      <c r="J327" s="266"/>
      <c r="K327" s="266"/>
      <c r="L327" s="266"/>
      <c r="M327" s="266"/>
      <c r="Q327" s="266"/>
    </row>
    <row r="328" spans="10:17" s="75" customFormat="1">
      <c r="J328" s="266"/>
      <c r="K328" s="266"/>
      <c r="L328" s="266"/>
      <c r="M328" s="266"/>
      <c r="Q328" s="266"/>
    </row>
    <row r="329" spans="10:17" s="75" customFormat="1">
      <c r="J329" s="266"/>
      <c r="K329" s="266"/>
      <c r="L329" s="266"/>
      <c r="M329" s="266"/>
      <c r="Q329" s="266"/>
    </row>
    <row r="330" spans="10:17" s="75" customFormat="1">
      <c r="J330" s="266"/>
      <c r="K330" s="266"/>
      <c r="L330" s="266"/>
      <c r="M330" s="266"/>
      <c r="Q330" s="266"/>
    </row>
    <row r="331" spans="10:17" s="75" customFormat="1">
      <c r="J331" s="266"/>
      <c r="K331" s="266"/>
      <c r="L331" s="266"/>
      <c r="M331" s="266"/>
      <c r="Q331" s="266"/>
    </row>
    <row r="332" spans="10:17" s="75" customFormat="1">
      <c r="J332" s="266"/>
      <c r="K332" s="266"/>
      <c r="L332" s="266"/>
      <c r="M332" s="266"/>
      <c r="Q332" s="266"/>
    </row>
    <row r="333" spans="10:17" s="75" customFormat="1">
      <c r="J333" s="266"/>
      <c r="K333" s="266"/>
      <c r="L333" s="266"/>
      <c r="M333" s="266"/>
      <c r="Q333" s="266"/>
    </row>
    <row r="334" spans="10:17" s="75" customFormat="1">
      <c r="J334" s="266"/>
      <c r="K334" s="266"/>
      <c r="L334" s="266"/>
      <c r="M334" s="266"/>
      <c r="Q334" s="266"/>
    </row>
    <row r="335" spans="10:17" s="75" customFormat="1">
      <c r="J335" s="266"/>
      <c r="K335" s="266"/>
      <c r="L335" s="266"/>
      <c r="M335" s="266"/>
      <c r="Q335" s="266"/>
    </row>
    <row r="336" spans="10:17" s="75" customFormat="1">
      <c r="J336" s="266"/>
      <c r="K336" s="266"/>
      <c r="L336" s="266"/>
      <c r="M336" s="266"/>
      <c r="Q336" s="266"/>
    </row>
    <row r="337" spans="10:17" s="75" customFormat="1">
      <c r="J337" s="266"/>
      <c r="K337" s="266"/>
      <c r="L337" s="266"/>
      <c r="M337" s="266"/>
      <c r="Q337" s="266"/>
    </row>
    <row r="338" spans="10:17" s="75" customFormat="1">
      <c r="J338" s="266"/>
      <c r="K338" s="266"/>
      <c r="L338" s="266"/>
      <c r="M338" s="266"/>
      <c r="Q338" s="266"/>
    </row>
    <row r="339" spans="10:17" s="75" customFormat="1">
      <c r="J339" s="266"/>
      <c r="K339" s="266"/>
      <c r="L339" s="266"/>
      <c r="M339" s="266"/>
      <c r="Q339" s="266"/>
    </row>
    <row r="340" spans="10:17" s="75" customFormat="1">
      <c r="J340" s="266"/>
      <c r="K340" s="266"/>
      <c r="L340" s="266"/>
      <c r="M340" s="266"/>
      <c r="Q340" s="266"/>
    </row>
    <row r="341" spans="10:17" s="75" customFormat="1">
      <c r="J341" s="266"/>
      <c r="K341" s="266"/>
      <c r="L341" s="266"/>
      <c r="M341" s="266"/>
      <c r="Q341" s="266"/>
    </row>
    <row r="342" spans="10:17" s="75" customFormat="1">
      <c r="J342" s="266"/>
      <c r="K342" s="266"/>
      <c r="L342" s="266"/>
      <c r="M342" s="266"/>
      <c r="Q342" s="266"/>
    </row>
    <row r="343" spans="10:17" s="75" customFormat="1">
      <c r="J343" s="266"/>
      <c r="K343" s="266"/>
      <c r="L343" s="266"/>
      <c r="M343" s="266"/>
      <c r="Q343" s="266"/>
    </row>
    <row r="344" spans="10:17" s="75" customFormat="1">
      <c r="J344" s="266"/>
      <c r="K344" s="266"/>
      <c r="L344" s="266"/>
      <c r="M344" s="266"/>
      <c r="Q344" s="266"/>
    </row>
    <row r="345" spans="10:17" s="75" customFormat="1">
      <c r="J345" s="266"/>
      <c r="K345" s="266"/>
      <c r="L345" s="266"/>
      <c r="M345" s="266"/>
      <c r="Q345" s="266"/>
    </row>
    <row r="346" spans="10:17" s="75" customFormat="1">
      <c r="J346" s="266"/>
      <c r="K346" s="266"/>
      <c r="L346" s="266"/>
      <c r="M346" s="266"/>
      <c r="Q346" s="266"/>
    </row>
    <row r="347" spans="10:17" s="75" customFormat="1">
      <c r="J347" s="266"/>
      <c r="K347" s="266"/>
      <c r="L347" s="266"/>
      <c r="M347" s="266"/>
      <c r="Q347" s="266"/>
    </row>
    <row r="348" spans="10:17" s="75" customFormat="1">
      <c r="J348" s="266"/>
      <c r="K348" s="266"/>
      <c r="L348" s="266"/>
      <c r="M348" s="266"/>
      <c r="Q348" s="266"/>
    </row>
    <row r="349" spans="10:17" s="75" customFormat="1">
      <c r="J349" s="266"/>
      <c r="K349" s="266"/>
      <c r="L349" s="266"/>
      <c r="M349" s="266"/>
      <c r="Q349" s="266"/>
    </row>
    <row r="350" spans="10:17" s="75" customFormat="1">
      <c r="J350" s="266"/>
      <c r="K350" s="266"/>
      <c r="L350" s="266"/>
      <c r="M350" s="266"/>
      <c r="Q350" s="266"/>
    </row>
    <row r="351" spans="10:17" s="75" customFormat="1">
      <c r="J351" s="266"/>
      <c r="K351" s="266"/>
      <c r="L351" s="266"/>
      <c r="M351" s="266"/>
      <c r="Q351" s="266"/>
    </row>
    <row r="352" spans="10:17" s="75" customFormat="1">
      <c r="J352" s="266"/>
      <c r="K352" s="266"/>
      <c r="L352" s="266"/>
      <c r="M352" s="266"/>
      <c r="Q352" s="266"/>
    </row>
    <row r="353" spans="10:17" s="75" customFormat="1">
      <c r="J353" s="266"/>
      <c r="K353" s="266"/>
      <c r="L353" s="266"/>
      <c r="M353" s="266"/>
      <c r="Q353" s="266"/>
    </row>
    <row r="354" spans="10:17" s="75" customFormat="1">
      <c r="J354" s="266"/>
      <c r="K354" s="266"/>
      <c r="L354" s="266"/>
      <c r="M354" s="266"/>
      <c r="Q354" s="266"/>
    </row>
    <row r="355" spans="10:17" s="75" customFormat="1">
      <c r="J355" s="266"/>
      <c r="K355" s="266"/>
      <c r="L355" s="266"/>
      <c r="M355" s="266"/>
      <c r="Q355" s="266"/>
    </row>
    <row r="356" spans="10:17" s="75" customFormat="1">
      <c r="J356" s="266"/>
      <c r="K356" s="266"/>
      <c r="L356" s="266"/>
      <c r="M356" s="266"/>
      <c r="Q356" s="266"/>
    </row>
    <row r="357" spans="10:17" s="75" customFormat="1">
      <c r="J357" s="266"/>
      <c r="K357" s="266"/>
      <c r="L357" s="266"/>
      <c r="M357" s="266"/>
      <c r="Q357" s="266"/>
    </row>
    <row r="358" spans="10:17" s="75" customFormat="1">
      <c r="J358" s="266"/>
      <c r="K358" s="266"/>
      <c r="L358" s="266"/>
      <c r="M358" s="266"/>
      <c r="Q358" s="266"/>
    </row>
    <row r="359" spans="10:17" s="75" customFormat="1">
      <c r="J359" s="266"/>
      <c r="K359" s="266"/>
      <c r="L359" s="266"/>
      <c r="M359" s="266"/>
      <c r="Q359" s="266"/>
    </row>
    <row r="360" spans="10:17" s="75" customFormat="1">
      <c r="J360" s="266"/>
      <c r="K360" s="266"/>
      <c r="L360" s="266"/>
      <c r="M360" s="266"/>
      <c r="Q360" s="266"/>
    </row>
    <row r="361" spans="10:17" s="75" customFormat="1">
      <c r="J361" s="266"/>
      <c r="K361" s="266"/>
      <c r="L361" s="266"/>
      <c r="M361" s="266"/>
      <c r="Q361" s="266"/>
    </row>
    <row r="362" spans="10:17" s="75" customFormat="1">
      <c r="J362" s="266"/>
      <c r="K362" s="266"/>
      <c r="L362" s="266"/>
      <c r="M362" s="266"/>
      <c r="Q362" s="266"/>
    </row>
    <row r="363" spans="10:17" s="75" customFormat="1">
      <c r="J363" s="266"/>
      <c r="K363" s="266"/>
      <c r="L363" s="266"/>
      <c r="M363" s="266"/>
      <c r="Q363" s="266"/>
    </row>
    <row r="364" spans="10:17" s="75" customFormat="1">
      <c r="J364" s="266"/>
      <c r="K364" s="266"/>
      <c r="L364" s="266"/>
      <c r="M364" s="266"/>
      <c r="Q364" s="266"/>
    </row>
    <row r="365" spans="10:17" s="75" customFormat="1">
      <c r="J365" s="266"/>
      <c r="K365" s="266"/>
      <c r="L365" s="266"/>
      <c r="M365" s="266"/>
      <c r="Q365" s="266"/>
    </row>
    <row r="366" spans="10:17" s="75" customFormat="1">
      <c r="J366" s="266"/>
      <c r="K366" s="266"/>
      <c r="L366" s="266"/>
      <c r="M366" s="266"/>
      <c r="Q366" s="266"/>
    </row>
    <row r="367" spans="10:17" s="75" customFormat="1">
      <c r="J367" s="266"/>
      <c r="K367" s="266"/>
      <c r="L367" s="266"/>
      <c r="M367" s="266"/>
      <c r="Q367" s="266"/>
    </row>
    <row r="368" spans="10:17" s="75" customFormat="1">
      <c r="J368" s="266"/>
      <c r="K368" s="266"/>
      <c r="L368" s="266"/>
      <c r="M368" s="266"/>
      <c r="Q368" s="266"/>
    </row>
    <row r="369" spans="10:17" s="75" customFormat="1">
      <c r="J369" s="266"/>
      <c r="K369" s="266"/>
      <c r="L369" s="266"/>
      <c r="M369" s="266"/>
      <c r="Q369" s="266"/>
    </row>
    <row r="370" spans="10:17" s="75" customFormat="1">
      <c r="J370" s="266"/>
      <c r="K370" s="266"/>
      <c r="L370" s="266"/>
      <c r="M370" s="266"/>
      <c r="Q370" s="266"/>
    </row>
    <row r="371" spans="10:17" s="75" customFormat="1">
      <c r="J371" s="266"/>
      <c r="K371" s="266"/>
      <c r="L371" s="266"/>
      <c r="M371" s="266"/>
    </row>
    <row r="372" spans="10:17" s="75" customFormat="1">
      <c r="J372" s="266"/>
      <c r="K372" s="266"/>
      <c r="L372" s="266"/>
      <c r="M372" s="266"/>
    </row>
    <row r="373" spans="10:17" s="75" customFormat="1">
      <c r="J373" s="266"/>
      <c r="K373" s="266"/>
      <c r="L373" s="266"/>
      <c r="M373" s="266"/>
    </row>
    <row r="374" spans="10:17" s="75" customFormat="1">
      <c r="J374" s="266"/>
      <c r="K374" s="266"/>
      <c r="L374" s="266"/>
      <c r="M374" s="266"/>
    </row>
    <row r="375" spans="10:17" s="75" customFormat="1">
      <c r="J375" s="266"/>
      <c r="K375" s="266"/>
      <c r="L375" s="266"/>
      <c r="M375" s="266"/>
    </row>
    <row r="376" spans="10:17" s="75" customFormat="1">
      <c r="J376" s="266"/>
      <c r="K376" s="266"/>
      <c r="L376" s="266"/>
      <c r="M376" s="266"/>
    </row>
    <row r="377" spans="10:17" s="75" customFormat="1">
      <c r="J377" s="266"/>
      <c r="K377" s="266"/>
      <c r="L377" s="266"/>
      <c r="M377" s="266"/>
    </row>
    <row r="378" spans="10:17" s="75" customFormat="1">
      <c r="J378" s="266"/>
      <c r="K378" s="266"/>
      <c r="L378" s="266"/>
      <c r="M378" s="266"/>
    </row>
    <row r="379" spans="10:17" s="75" customFormat="1">
      <c r="J379" s="266"/>
      <c r="K379" s="266"/>
      <c r="L379" s="266"/>
      <c r="M379" s="266"/>
    </row>
    <row r="380" spans="10:17" s="75" customFormat="1">
      <c r="J380" s="266"/>
      <c r="K380" s="266"/>
      <c r="L380" s="266"/>
      <c r="M380" s="266"/>
    </row>
    <row r="381" spans="10:17" s="75" customFormat="1">
      <c r="J381" s="266"/>
      <c r="K381" s="266"/>
      <c r="L381" s="266"/>
      <c r="M381" s="266"/>
    </row>
    <row r="382" spans="10:17" s="75" customFormat="1">
      <c r="J382" s="266"/>
      <c r="K382" s="266"/>
      <c r="L382" s="266"/>
      <c r="M382" s="266"/>
    </row>
    <row r="383" spans="10:17" s="75" customFormat="1">
      <c r="J383" s="266"/>
      <c r="K383" s="266"/>
      <c r="L383" s="266"/>
      <c r="M383" s="266"/>
    </row>
    <row r="384" spans="10:17" s="75" customFormat="1">
      <c r="J384" s="266"/>
      <c r="K384" s="266"/>
      <c r="L384" s="266"/>
      <c r="M384" s="266"/>
    </row>
    <row r="385" spans="10:13" s="75" customFormat="1">
      <c r="J385" s="266"/>
      <c r="K385" s="266"/>
      <c r="L385" s="266"/>
      <c r="M385" s="266"/>
    </row>
    <row r="386" spans="10:13" s="75" customFormat="1">
      <c r="J386" s="266"/>
      <c r="K386" s="266"/>
      <c r="L386" s="266"/>
      <c r="M386" s="266"/>
    </row>
    <row r="387" spans="10:13" s="75" customFormat="1">
      <c r="J387" s="266"/>
      <c r="K387" s="266"/>
      <c r="L387" s="266"/>
      <c r="M387" s="266"/>
    </row>
    <row r="388" spans="10:13" s="75" customFormat="1">
      <c r="J388" s="266"/>
      <c r="K388" s="266"/>
      <c r="L388" s="266"/>
      <c r="M388" s="266"/>
    </row>
    <row r="389" spans="10:13" s="75" customFormat="1">
      <c r="J389" s="266"/>
      <c r="K389" s="266"/>
      <c r="L389" s="266"/>
      <c r="M389" s="266"/>
    </row>
    <row r="390" spans="10:13" s="75" customFormat="1">
      <c r="J390" s="266"/>
      <c r="K390" s="266"/>
      <c r="L390" s="266"/>
      <c r="M390" s="266"/>
    </row>
    <row r="391" spans="10:13" s="75" customFormat="1">
      <c r="J391" s="266"/>
      <c r="K391" s="266"/>
      <c r="L391" s="266"/>
      <c r="M391" s="266"/>
    </row>
    <row r="392" spans="10:13" s="75" customFormat="1">
      <c r="J392" s="266"/>
      <c r="K392" s="266"/>
      <c r="L392" s="266"/>
      <c r="M392" s="266"/>
    </row>
    <row r="393" spans="10:13" s="75" customFormat="1">
      <c r="J393" s="266"/>
      <c r="K393" s="266"/>
      <c r="L393" s="266"/>
      <c r="M393" s="266"/>
    </row>
    <row r="394" spans="10:13" s="75" customFormat="1">
      <c r="J394" s="266"/>
      <c r="K394" s="266"/>
      <c r="L394" s="266"/>
      <c r="M394" s="266"/>
    </row>
    <row r="395" spans="10:13" s="75" customFormat="1">
      <c r="J395" s="266"/>
      <c r="K395" s="266"/>
      <c r="L395" s="266"/>
      <c r="M395" s="266"/>
    </row>
    <row r="396" spans="10:13" s="75" customFormat="1">
      <c r="J396" s="266"/>
      <c r="K396" s="266"/>
      <c r="L396" s="266"/>
      <c r="M396" s="266"/>
    </row>
    <row r="397" spans="10:13" s="75" customFormat="1">
      <c r="J397" s="266"/>
      <c r="K397" s="266"/>
      <c r="L397" s="266"/>
      <c r="M397" s="266"/>
    </row>
    <row r="398" spans="10:13" s="75" customFormat="1">
      <c r="J398" s="266"/>
      <c r="K398" s="266"/>
      <c r="L398" s="266"/>
      <c r="M398" s="266"/>
    </row>
    <row r="399" spans="10:13" s="75" customFormat="1">
      <c r="J399" s="266"/>
      <c r="K399" s="266"/>
      <c r="L399" s="266"/>
      <c r="M399" s="266"/>
    </row>
    <row r="400" spans="10:13" s="75" customFormat="1">
      <c r="J400" s="266"/>
      <c r="K400" s="266"/>
      <c r="L400" s="266"/>
      <c r="M400" s="266"/>
    </row>
    <row r="401" spans="10:13" s="75" customFormat="1">
      <c r="J401" s="266"/>
      <c r="K401" s="266"/>
      <c r="L401" s="266"/>
      <c r="M401" s="266"/>
    </row>
    <row r="402" spans="10:13" s="75" customFormat="1">
      <c r="J402" s="266"/>
      <c r="K402" s="266"/>
      <c r="L402" s="266"/>
      <c r="M402" s="266"/>
    </row>
    <row r="403" spans="10:13" s="75" customFormat="1">
      <c r="J403" s="266"/>
      <c r="K403" s="266"/>
      <c r="L403" s="266"/>
      <c r="M403" s="266"/>
    </row>
    <row r="404" spans="10:13" s="75" customFormat="1">
      <c r="J404" s="266"/>
      <c r="K404" s="266"/>
      <c r="L404" s="266"/>
      <c r="M404" s="266"/>
    </row>
    <row r="405" spans="10:13" s="75" customFormat="1">
      <c r="J405" s="266"/>
      <c r="K405" s="266"/>
      <c r="L405" s="266"/>
      <c r="M405" s="266"/>
    </row>
    <row r="406" spans="10:13" s="75" customFormat="1">
      <c r="J406" s="266"/>
      <c r="K406" s="266"/>
      <c r="L406" s="266"/>
      <c r="M406" s="266"/>
    </row>
    <row r="407" spans="10:13" s="75" customFormat="1">
      <c r="J407" s="266"/>
      <c r="K407" s="266"/>
      <c r="L407" s="266"/>
      <c r="M407" s="266"/>
    </row>
    <row r="408" spans="10:13" s="75" customFormat="1">
      <c r="J408" s="266"/>
      <c r="K408" s="266"/>
      <c r="L408" s="266"/>
      <c r="M408" s="266"/>
    </row>
    <row r="409" spans="10:13" s="75" customFormat="1">
      <c r="J409" s="266"/>
      <c r="K409" s="266"/>
      <c r="L409" s="266"/>
      <c r="M409" s="266"/>
    </row>
    <row r="410" spans="10:13" s="75" customFormat="1">
      <c r="J410" s="266"/>
      <c r="K410" s="266"/>
      <c r="L410" s="266"/>
      <c r="M410" s="266"/>
    </row>
    <row r="411" spans="10:13" s="75" customFormat="1">
      <c r="J411" s="266"/>
      <c r="K411" s="266"/>
      <c r="L411" s="266"/>
      <c r="M411" s="266"/>
    </row>
    <row r="412" spans="10:13" s="75" customFormat="1">
      <c r="J412" s="266"/>
      <c r="K412" s="266"/>
      <c r="L412" s="266"/>
      <c r="M412" s="266"/>
    </row>
    <row r="413" spans="10:13" s="75" customFormat="1">
      <c r="J413" s="266"/>
      <c r="K413" s="266"/>
      <c r="L413" s="266"/>
      <c r="M413" s="266"/>
    </row>
    <row r="414" spans="10:13" s="75" customFormat="1">
      <c r="J414" s="266"/>
      <c r="K414" s="266"/>
      <c r="L414" s="266"/>
      <c r="M414" s="266"/>
    </row>
    <row r="415" spans="10:13" s="75" customFormat="1">
      <c r="J415" s="266"/>
      <c r="K415" s="266"/>
      <c r="L415" s="266"/>
      <c r="M415" s="266"/>
    </row>
    <row r="416" spans="10:13" s="75" customFormat="1">
      <c r="J416" s="266"/>
      <c r="K416" s="266"/>
      <c r="L416" s="266"/>
      <c r="M416" s="266"/>
    </row>
    <row r="417" spans="10:13" s="75" customFormat="1">
      <c r="J417" s="266"/>
      <c r="K417" s="266"/>
      <c r="L417" s="266"/>
      <c r="M417" s="266"/>
    </row>
    <row r="418" spans="10:13" s="75" customFormat="1">
      <c r="J418" s="266"/>
      <c r="K418" s="266"/>
      <c r="L418" s="266"/>
      <c r="M418" s="266"/>
    </row>
    <row r="419" spans="10:13" s="75" customFormat="1">
      <c r="J419" s="266"/>
      <c r="K419" s="266"/>
      <c r="L419" s="266"/>
      <c r="M419" s="266"/>
    </row>
    <row r="420" spans="10:13" s="75" customFormat="1">
      <c r="J420" s="266"/>
      <c r="K420" s="266"/>
      <c r="L420" s="266"/>
      <c r="M420" s="266"/>
    </row>
    <row r="421" spans="10:13" s="75" customFormat="1">
      <c r="J421" s="266"/>
      <c r="K421" s="266"/>
      <c r="L421" s="266"/>
      <c r="M421" s="266"/>
    </row>
    <row r="422" spans="10:13" s="75" customFormat="1">
      <c r="J422" s="266"/>
      <c r="K422" s="266"/>
      <c r="L422" s="266"/>
      <c r="M422" s="266"/>
    </row>
    <row r="423" spans="10:13" s="75" customFormat="1">
      <c r="J423" s="266"/>
      <c r="K423" s="266"/>
      <c r="L423" s="266"/>
      <c r="M423" s="266"/>
    </row>
    <row r="424" spans="10:13" s="75" customFormat="1">
      <c r="J424" s="266"/>
      <c r="K424" s="266"/>
      <c r="L424" s="266"/>
      <c r="M424" s="266"/>
    </row>
    <row r="425" spans="10:13" s="75" customFormat="1">
      <c r="J425" s="266"/>
      <c r="K425" s="266"/>
      <c r="L425" s="266"/>
      <c r="M425" s="266"/>
    </row>
    <row r="426" spans="10:13" s="75" customFormat="1">
      <c r="J426" s="266"/>
      <c r="K426" s="266"/>
      <c r="L426" s="266"/>
      <c r="M426" s="266"/>
    </row>
    <row r="427" spans="10:13" s="75" customFormat="1">
      <c r="J427" s="266"/>
      <c r="K427" s="266"/>
      <c r="L427" s="266"/>
      <c r="M427" s="266"/>
    </row>
    <row r="428" spans="10:13" s="75" customFormat="1">
      <c r="J428" s="266"/>
      <c r="K428" s="266"/>
      <c r="L428" s="266"/>
      <c r="M428" s="266"/>
    </row>
    <row r="429" spans="10:13" s="75" customFormat="1">
      <c r="J429" s="266"/>
      <c r="K429" s="266"/>
      <c r="L429" s="266"/>
      <c r="M429" s="266"/>
    </row>
    <row r="430" spans="10:13" s="75" customFormat="1">
      <c r="J430" s="266"/>
      <c r="K430" s="266"/>
      <c r="L430" s="266"/>
      <c r="M430" s="266"/>
    </row>
    <row r="431" spans="10:13" s="75" customFormat="1">
      <c r="J431" s="266"/>
      <c r="K431" s="266"/>
      <c r="L431" s="266"/>
      <c r="M431" s="266"/>
    </row>
    <row r="432" spans="10:13" s="75" customFormat="1">
      <c r="J432" s="266"/>
      <c r="K432" s="266"/>
      <c r="L432" s="266"/>
      <c r="M432" s="266"/>
    </row>
    <row r="433" spans="10:13" s="75" customFormat="1">
      <c r="J433" s="266"/>
      <c r="K433" s="266"/>
      <c r="L433" s="266"/>
      <c r="M433" s="266"/>
    </row>
    <row r="434" spans="10:13" s="75" customFormat="1">
      <c r="J434" s="266"/>
      <c r="K434" s="266"/>
      <c r="L434" s="266"/>
      <c r="M434" s="266"/>
    </row>
    <row r="435" spans="10:13" s="75" customFormat="1">
      <c r="J435" s="266"/>
      <c r="K435" s="266"/>
      <c r="L435" s="266"/>
      <c r="M435" s="266"/>
    </row>
    <row r="436" spans="10:13" s="75" customFormat="1">
      <c r="J436" s="266"/>
      <c r="K436" s="266"/>
      <c r="L436" s="266"/>
      <c r="M436" s="266"/>
    </row>
    <row r="437" spans="10:13" s="75" customFormat="1">
      <c r="J437" s="266"/>
      <c r="K437" s="266"/>
      <c r="L437" s="266"/>
      <c r="M437" s="266"/>
    </row>
    <row r="438" spans="10:13" s="75" customFormat="1">
      <c r="J438" s="266"/>
      <c r="K438" s="266"/>
      <c r="L438" s="266"/>
      <c r="M438" s="266"/>
    </row>
    <row r="439" spans="10:13" s="75" customFormat="1">
      <c r="J439" s="266"/>
      <c r="K439" s="266"/>
      <c r="L439" s="266"/>
      <c r="M439" s="266"/>
    </row>
    <row r="440" spans="10:13" s="75" customFormat="1">
      <c r="J440" s="266"/>
      <c r="K440" s="266"/>
      <c r="L440" s="266"/>
      <c r="M440" s="266"/>
    </row>
    <row r="441" spans="10:13" s="75" customFormat="1">
      <c r="J441" s="266"/>
      <c r="K441" s="266"/>
      <c r="L441" s="266"/>
      <c r="M441" s="266"/>
    </row>
    <row r="442" spans="10:13" s="75" customFormat="1">
      <c r="J442" s="266"/>
      <c r="K442" s="266"/>
      <c r="L442" s="266"/>
      <c r="M442" s="266"/>
    </row>
    <row r="443" spans="10:13" s="75" customFormat="1">
      <c r="J443" s="266"/>
      <c r="K443" s="266"/>
      <c r="L443" s="266"/>
      <c r="M443" s="266"/>
    </row>
    <row r="444" spans="10:13" s="75" customFormat="1">
      <c r="J444" s="266"/>
      <c r="K444" s="266"/>
      <c r="L444" s="266"/>
      <c r="M444" s="266"/>
    </row>
    <row r="445" spans="10:13" s="75" customFormat="1">
      <c r="J445" s="266"/>
      <c r="K445" s="266"/>
      <c r="L445" s="266"/>
      <c r="M445" s="266"/>
    </row>
    <row r="446" spans="10:13" s="75" customFormat="1">
      <c r="J446" s="266"/>
      <c r="K446" s="266"/>
      <c r="L446" s="266"/>
      <c r="M446" s="266"/>
    </row>
    <row r="447" spans="10:13" s="75" customFormat="1">
      <c r="J447" s="266"/>
      <c r="K447" s="266"/>
      <c r="L447" s="266"/>
      <c r="M447" s="266"/>
    </row>
    <row r="448" spans="10:13" s="75" customFormat="1">
      <c r="J448" s="266"/>
      <c r="K448" s="266"/>
      <c r="L448" s="266"/>
      <c r="M448" s="266"/>
    </row>
    <row r="449" spans="10:13" s="75" customFormat="1">
      <c r="J449" s="266"/>
      <c r="K449" s="266"/>
      <c r="L449" s="266"/>
      <c r="M449" s="266"/>
    </row>
    <row r="450" spans="10:13" s="75" customFormat="1">
      <c r="J450" s="266"/>
      <c r="K450" s="266"/>
      <c r="L450" s="266"/>
      <c r="M450" s="266"/>
    </row>
    <row r="451" spans="10:13" s="75" customFormat="1">
      <c r="J451" s="266"/>
      <c r="K451" s="266"/>
      <c r="L451" s="266"/>
      <c r="M451" s="266"/>
    </row>
    <row r="452" spans="10:13" s="75" customFormat="1">
      <c r="J452" s="266"/>
      <c r="K452" s="266"/>
      <c r="L452" s="266"/>
      <c r="M452" s="266"/>
    </row>
    <row r="453" spans="10:13" s="75" customFormat="1">
      <c r="J453" s="266"/>
      <c r="K453" s="266"/>
      <c r="L453" s="266"/>
      <c r="M453" s="266"/>
    </row>
    <row r="454" spans="10:13" s="75" customFormat="1">
      <c r="J454" s="266"/>
      <c r="K454" s="266"/>
      <c r="L454" s="266"/>
      <c r="M454" s="266"/>
    </row>
    <row r="455" spans="10:13" s="75" customFormat="1">
      <c r="J455" s="266"/>
      <c r="K455" s="266"/>
      <c r="L455" s="266"/>
      <c r="M455" s="266"/>
    </row>
    <row r="456" spans="10:13" s="75" customFormat="1">
      <c r="J456" s="266"/>
      <c r="K456" s="266"/>
      <c r="L456" s="266"/>
      <c r="M456" s="266"/>
    </row>
    <row r="457" spans="10:13" s="75" customFormat="1">
      <c r="J457" s="266"/>
      <c r="K457" s="266"/>
      <c r="L457" s="266"/>
      <c r="M457" s="266"/>
    </row>
    <row r="458" spans="10:13" s="75" customFormat="1">
      <c r="J458" s="266"/>
      <c r="K458" s="266"/>
      <c r="L458" s="266"/>
      <c r="M458" s="266"/>
    </row>
    <row r="459" spans="10:13" s="75" customFormat="1">
      <c r="J459" s="266"/>
      <c r="K459" s="266"/>
      <c r="L459" s="266"/>
      <c r="M459" s="266"/>
    </row>
    <row r="460" spans="10:13" s="75" customFormat="1">
      <c r="J460" s="266"/>
      <c r="K460" s="266"/>
      <c r="L460" s="266"/>
      <c r="M460" s="266"/>
    </row>
    <row r="461" spans="10:13" s="75" customFormat="1">
      <c r="J461" s="266"/>
      <c r="K461" s="266"/>
      <c r="L461" s="266"/>
      <c r="M461" s="266"/>
    </row>
    <row r="462" spans="10:13" s="75" customFormat="1">
      <c r="J462" s="266"/>
      <c r="K462" s="266"/>
      <c r="L462" s="266"/>
      <c r="M462" s="266"/>
    </row>
    <row r="463" spans="10:13" s="75" customFormat="1">
      <c r="J463" s="266"/>
      <c r="K463" s="266"/>
      <c r="L463" s="266"/>
      <c r="M463" s="266"/>
    </row>
    <row r="464" spans="10:13" s="75" customFormat="1">
      <c r="J464" s="266"/>
      <c r="K464" s="266"/>
      <c r="L464" s="266"/>
      <c r="M464" s="266"/>
    </row>
    <row r="465" spans="10:13" s="75" customFormat="1">
      <c r="J465" s="266"/>
      <c r="K465" s="266"/>
      <c r="L465" s="266"/>
      <c r="M465" s="266"/>
    </row>
    <row r="466" spans="10:13" s="75" customFormat="1">
      <c r="J466" s="266"/>
      <c r="K466" s="266"/>
      <c r="L466" s="266"/>
      <c r="M466" s="266"/>
    </row>
    <row r="467" spans="10:13" s="75" customFormat="1">
      <c r="J467" s="266"/>
      <c r="K467" s="266"/>
      <c r="L467" s="266"/>
      <c r="M467" s="266"/>
    </row>
    <row r="468" spans="10:13" s="75" customFormat="1">
      <c r="J468" s="266"/>
      <c r="K468" s="266"/>
      <c r="L468" s="266"/>
      <c r="M468" s="266"/>
    </row>
    <row r="469" spans="10:13" s="75" customFormat="1">
      <c r="J469" s="266"/>
      <c r="K469" s="266"/>
      <c r="L469" s="266"/>
      <c r="M469" s="266"/>
    </row>
    <row r="470" spans="10:13" s="75" customFormat="1">
      <c r="J470" s="266"/>
      <c r="K470" s="266"/>
      <c r="L470" s="266"/>
      <c r="M470" s="266"/>
    </row>
    <row r="471" spans="10:13" s="75" customFormat="1">
      <c r="J471" s="266"/>
      <c r="K471" s="266"/>
      <c r="L471" s="266"/>
      <c r="M471" s="266"/>
    </row>
    <row r="472" spans="10:13" s="75" customFormat="1">
      <c r="J472" s="266"/>
      <c r="K472" s="266"/>
      <c r="L472" s="266"/>
      <c r="M472" s="266"/>
    </row>
    <row r="473" spans="10:13" s="75" customFormat="1">
      <c r="J473" s="266"/>
      <c r="K473" s="266"/>
      <c r="L473" s="266"/>
      <c r="M473" s="266"/>
    </row>
    <row r="474" spans="10:13" s="75" customFormat="1">
      <c r="J474" s="266"/>
      <c r="K474" s="266"/>
      <c r="L474" s="266"/>
      <c r="M474" s="266"/>
    </row>
    <row r="475" spans="10:13" s="75" customFormat="1">
      <c r="J475" s="266"/>
      <c r="K475" s="266"/>
      <c r="L475" s="266"/>
      <c r="M475" s="266"/>
    </row>
    <row r="476" spans="10:13" s="75" customFormat="1">
      <c r="J476" s="266"/>
      <c r="K476" s="266"/>
      <c r="L476" s="266"/>
      <c r="M476" s="266"/>
    </row>
    <row r="477" spans="10:13" s="75" customFormat="1">
      <c r="J477" s="266"/>
      <c r="K477" s="266"/>
      <c r="L477" s="266"/>
      <c r="M477" s="266"/>
    </row>
    <row r="478" spans="10:13" s="75" customFormat="1">
      <c r="J478" s="266"/>
      <c r="K478" s="266"/>
      <c r="L478" s="266"/>
      <c r="M478" s="266"/>
    </row>
    <row r="479" spans="10:13" s="75" customFormat="1">
      <c r="J479" s="266"/>
      <c r="K479" s="266"/>
      <c r="L479" s="266"/>
      <c r="M479" s="266"/>
    </row>
    <row r="480" spans="10:13" s="75" customFormat="1">
      <c r="J480" s="266"/>
      <c r="K480" s="266"/>
      <c r="L480" s="266"/>
      <c r="M480" s="266"/>
    </row>
    <row r="481" spans="10:13" s="75" customFormat="1">
      <c r="J481" s="266"/>
      <c r="K481" s="266"/>
      <c r="L481" s="266"/>
      <c r="M481" s="266"/>
    </row>
    <row r="482" spans="10:13" s="75" customFormat="1">
      <c r="J482" s="266"/>
      <c r="K482" s="266"/>
      <c r="L482" s="266"/>
      <c r="M482" s="266"/>
    </row>
    <row r="483" spans="10:13" s="75" customFormat="1">
      <c r="J483" s="266"/>
      <c r="K483" s="266"/>
      <c r="L483" s="266"/>
      <c r="M483" s="266"/>
    </row>
    <row r="484" spans="10:13" s="75" customFormat="1">
      <c r="J484" s="266"/>
      <c r="K484" s="266"/>
      <c r="L484" s="266"/>
      <c r="M484" s="266"/>
    </row>
    <row r="485" spans="10:13" s="75" customFormat="1">
      <c r="J485" s="266"/>
      <c r="K485" s="266"/>
      <c r="L485" s="266"/>
      <c r="M485" s="266"/>
    </row>
    <row r="486" spans="10:13" s="75" customFormat="1">
      <c r="J486" s="266"/>
      <c r="K486" s="266"/>
      <c r="L486" s="266"/>
      <c r="M486" s="266"/>
    </row>
    <row r="487" spans="10:13" s="75" customFormat="1">
      <c r="J487" s="266"/>
      <c r="K487" s="266"/>
      <c r="L487" s="266"/>
      <c r="M487" s="266"/>
    </row>
    <row r="488" spans="10:13" s="75" customFormat="1">
      <c r="J488" s="266"/>
      <c r="K488" s="266"/>
      <c r="L488" s="266"/>
      <c r="M488" s="266"/>
    </row>
    <row r="489" spans="10:13" s="75" customFormat="1">
      <c r="J489" s="266"/>
      <c r="K489" s="266"/>
      <c r="L489" s="266"/>
      <c r="M489" s="266"/>
    </row>
    <row r="490" spans="10:13" s="75" customFormat="1">
      <c r="J490" s="266"/>
      <c r="K490" s="266"/>
      <c r="L490" s="266"/>
      <c r="M490" s="266"/>
    </row>
    <row r="491" spans="10:13" s="75" customFormat="1">
      <c r="J491" s="266"/>
      <c r="K491" s="266"/>
      <c r="L491" s="266"/>
      <c r="M491" s="266"/>
    </row>
    <row r="492" spans="10:13" s="75" customFormat="1">
      <c r="J492" s="266"/>
      <c r="K492" s="266"/>
      <c r="L492" s="266"/>
      <c r="M492" s="266"/>
    </row>
    <row r="493" spans="10:13" s="75" customFormat="1">
      <c r="J493" s="266"/>
      <c r="K493" s="266"/>
      <c r="L493" s="266"/>
      <c r="M493" s="266"/>
    </row>
    <row r="494" spans="10:13" s="75" customFormat="1">
      <c r="J494" s="266"/>
      <c r="K494" s="266"/>
      <c r="L494" s="266"/>
      <c r="M494" s="266"/>
    </row>
    <row r="495" spans="10:13" s="75" customFormat="1">
      <c r="J495" s="266"/>
      <c r="K495" s="266"/>
      <c r="L495" s="266"/>
      <c r="M495" s="266"/>
    </row>
    <row r="496" spans="10:13" s="75" customFormat="1">
      <c r="J496" s="266"/>
      <c r="K496" s="266"/>
      <c r="L496" s="266"/>
      <c r="M496" s="266"/>
    </row>
    <row r="497" spans="10:13" s="75" customFormat="1">
      <c r="J497" s="266"/>
      <c r="K497" s="266"/>
      <c r="L497" s="266"/>
      <c r="M497" s="266"/>
    </row>
    <row r="498" spans="10:13" s="75" customFormat="1">
      <c r="J498" s="266"/>
      <c r="K498" s="266"/>
      <c r="L498" s="266"/>
      <c r="M498" s="266"/>
    </row>
    <row r="499" spans="10:13" s="75" customFormat="1">
      <c r="J499" s="266"/>
      <c r="K499" s="266"/>
      <c r="L499" s="266"/>
      <c r="M499" s="266"/>
    </row>
    <row r="500" spans="10:13" s="75" customFormat="1">
      <c r="J500" s="266"/>
      <c r="K500" s="266"/>
      <c r="L500" s="266"/>
      <c r="M500" s="266"/>
    </row>
    <row r="501" spans="10:13" s="75" customFormat="1">
      <c r="J501" s="266"/>
      <c r="K501" s="266"/>
      <c r="L501" s="266"/>
      <c r="M501" s="266"/>
    </row>
    <row r="502" spans="10:13" s="75" customFormat="1">
      <c r="J502" s="266"/>
      <c r="K502" s="266"/>
      <c r="L502" s="266"/>
      <c r="M502" s="266"/>
    </row>
    <row r="503" spans="10:13" s="75" customFormat="1">
      <c r="J503" s="266"/>
      <c r="K503" s="266"/>
      <c r="L503" s="266"/>
      <c r="M503" s="266"/>
    </row>
    <row r="504" spans="10:13" s="75" customFormat="1">
      <c r="J504" s="266"/>
      <c r="K504" s="266"/>
      <c r="L504" s="266"/>
      <c r="M504" s="266"/>
    </row>
    <row r="505" spans="10:13" s="75" customFormat="1">
      <c r="J505" s="266"/>
      <c r="K505" s="266"/>
      <c r="L505" s="266"/>
      <c r="M505" s="266"/>
    </row>
    <row r="506" spans="10:13" s="75" customFormat="1">
      <c r="J506" s="266"/>
      <c r="K506" s="266"/>
      <c r="L506" s="266"/>
      <c r="M506" s="266"/>
    </row>
    <row r="507" spans="10:13" s="75" customFormat="1">
      <c r="J507" s="266"/>
      <c r="K507" s="266"/>
      <c r="L507" s="266"/>
      <c r="M507" s="266"/>
    </row>
    <row r="508" spans="10:13" s="75" customFormat="1">
      <c r="J508" s="266"/>
      <c r="K508" s="266"/>
      <c r="L508" s="266"/>
      <c r="M508" s="266"/>
    </row>
    <row r="509" spans="10:13" s="75" customFormat="1">
      <c r="J509" s="266"/>
      <c r="K509" s="266"/>
      <c r="L509" s="266"/>
      <c r="M509" s="266"/>
    </row>
    <row r="510" spans="10:13" s="75" customFormat="1">
      <c r="J510" s="266"/>
      <c r="K510" s="266"/>
      <c r="L510" s="266"/>
      <c r="M510" s="266"/>
    </row>
    <row r="511" spans="10:13" s="75" customFormat="1">
      <c r="J511" s="266"/>
      <c r="K511" s="266"/>
      <c r="L511" s="266"/>
      <c r="M511" s="266"/>
    </row>
    <row r="512" spans="10:13" s="75" customFormat="1">
      <c r="J512" s="266"/>
      <c r="K512" s="266"/>
      <c r="L512" s="266"/>
      <c r="M512" s="266"/>
    </row>
    <row r="513" spans="10:13" s="75" customFormat="1">
      <c r="J513" s="266"/>
      <c r="K513" s="266"/>
      <c r="L513" s="266"/>
      <c r="M513" s="266"/>
    </row>
    <row r="514" spans="10:13" s="75" customFormat="1">
      <c r="J514" s="266"/>
      <c r="K514" s="266"/>
      <c r="L514" s="266"/>
      <c r="M514" s="266"/>
    </row>
    <row r="515" spans="10:13" s="75" customFormat="1">
      <c r="J515" s="266"/>
      <c r="K515" s="266"/>
      <c r="L515" s="266"/>
      <c r="M515" s="266"/>
    </row>
    <row r="516" spans="10:13" s="75" customFormat="1">
      <c r="J516" s="266"/>
      <c r="K516" s="266"/>
      <c r="L516" s="266"/>
      <c r="M516" s="266"/>
    </row>
    <row r="517" spans="10:13" s="75" customFormat="1">
      <c r="J517" s="266"/>
      <c r="K517" s="266"/>
      <c r="L517" s="266"/>
      <c r="M517" s="266"/>
    </row>
    <row r="518" spans="10:13" s="75" customFormat="1">
      <c r="J518" s="266"/>
      <c r="K518" s="266"/>
      <c r="L518" s="266"/>
      <c r="M518" s="266"/>
    </row>
    <row r="519" spans="10:13" s="75" customFormat="1">
      <c r="J519" s="266"/>
      <c r="K519" s="266"/>
      <c r="L519" s="266"/>
      <c r="M519" s="266"/>
    </row>
    <row r="520" spans="10:13" s="75" customFormat="1">
      <c r="J520" s="266"/>
      <c r="K520" s="266"/>
      <c r="L520" s="266"/>
      <c r="M520" s="266"/>
    </row>
    <row r="521" spans="10:13" s="75" customFormat="1">
      <c r="J521" s="266"/>
      <c r="K521" s="266"/>
      <c r="L521" s="266"/>
      <c r="M521" s="266"/>
    </row>
    <row r="522" spans="10:13" s="75" customFormat="1">
      <c r="J522" s="266"/>
      <c r="K522" s="266"/>
      <c r="L522" s="266"/>
      <c r="M522" s="266"/>
    </row>
    <row r="523" spans="10:13" s="75" customFormat="1">
      <c r="J523" s="266"/>
      <c r="K523" s="266"/>
      <c r="L523" s="266"/>
      <c r="M523" s="266"/>
    </row>
    <row r="524" spans="10:13" s="75" customFormat="1">
      <c r="J524" s="266"/>
      <c r="K524" s="266"/>
      <c r="L524" s="266"/>
      <c r="M524" s="266"/>
    </row>
    <row r="525" spans="10:13" s="75" customFormat="1">
      <c r="J525" s="266"/>
      <c r="K525" s="266"/>
      <c r="L525" s="266"/>
      <c r="M525" s="266"/>
    </row>
    <row r="526" spans="10:13" s="75" customFormat="1">
      <c r="J526" s="266"/>
      <c r="K526" s="266"/>
      <c r="L526" s="266"/>
      <c r="M526" s="266"/>
    </row>
    <row r="527" spans="10:13" s="75" customFormat="1">
      <c r="J527" s="266"/>
      <c r="K527" s="266"/>
      <c r="L527" s="266"/>
      <c r="M527" s="266"/>
    </row>
    <row r="528" spans="10:13" s="75" customFormat="1">
      <c r="J528" s="266"/>
      <c r="K528" s="266"/>
      <c r="L528" s="266"/>
      <c r="M528" s="266"/>
    </row>
    <row r="529" spans="10:13" s="75" customFormat="1">
      <c r="J529" s="266"/>
      <c r="K529" s="266"/>
      <c r="L529" s="266"/>
      <c r="M529" s="266"/>
    </row>
    <row r="530" spans="10:13" s="75" customFormat="1">
      <c r="J530" s="266"/>
      <c r="K530" s="266"/>
      <c r="L530" s="266"/>
      <c r="M530" s="266"/>
    </row>
    <row r="531" spans="10:13" s="75" customFormat="1">
      <c r="J531" s="266"/>
      <c r="K531" s="266"/>
      <c r="L531" s="266"/>
      <c r="M531" s="266"/>
    </row>
    <row r="532" spans="10:13" s="75" customFormat="1">
      <c r="J532" s="266"/>
      <c r="K532" s="266"/>
      <c r="L532" s="266"/>
      <c r="M532" s="266"/>
    </row>
    <row r="533" spans="10:13" s="75" customFormat="1">
      <c r="J533" s="266"/>
      <c r="K533" s="266"/>
      <c r="L533" s="266"/>
      <c r="M533" s="266"/>
    </row>
    <row r="534" spans="10:13" s="75" customFormat="1">
      <c r="J534" s="266"/>
      <c r="K534" s="266"/>
      <c r="L534" s="266"/>
      <c r="M534" s="266"/>
    </row>
    <row r="535" spans="10:13" s="75" customFormat="1">
      <c r="J535" s="266"/>
      <c r="K535" s="266"/>
      <c r="L535" s="266"/>
      <c r="M535" s="266"/>
    </row>
    <row r="536" spans="10:13" s="75" customFormat="1">
      <c r="J536" s="266"/>
      <c r="K536" s="266"/>
      <c r="L536" s="266"/>
      <c r="M536" s="266"/>
    </row>
    <row r="537" spans="10:13" s="75" customFormat="1">
      <c r="J537" s="266"/>
      <c r="K537" s="266"/>
      <c r="L537" s="266"/>
      <c r="M537" s="266"/>
    </row>
    <row r="538" spans="10:13" s="75" customFormat="1">
      <c r="J538" s="266"/>
      <c r="K538" s="266"/>
      <c r="L538" s="266"/>
      <c r="M538" s="266"/>
    </row>
    <row r="539" spans="10:13" s="75" customFormat="1">
      <c r="J539" s="266"/>
      <c r="K539" s="266"/>
      <c r="L539" s="266"/>
      <c r="M539" s="266"/>
    </row>
    <row r="540" spans="10:13" s="75" customFormat="1">
      <c r="J540" s="266"/>
      <c r="K540" s="266"/>
      <c r="L540" s="266"/>
      <c r="M540" s="266"/>
    </row>
    <row r="541" spans="10:13" s="75" customFormat="1">
      <c r="J541" s="266"/>
      <c r="K541" s="266"/>
      <c r="L541" s="266"/>
      <c r="M541" s="266"/>
    </row>
    <row r="542" spans="10:13" s="75" customFormat="1">
      <c r="J542" s="266"/>
      <c r="K542" s="266"/>
      <c r="L542" s="266"/>
      <c r="M542" s="266"/>
    </row>
    <row r="543" spans="10:13" s="75" customFormat="1">
      <c r="J543" s="266"/>
      <c r="K543" s="266"/>
      <c r="L543" s="266"/>
      <c r="M543" s="266"/>
    </row>
    <row r="544" spans="10:13" s="75" customFormat="1">
      <c r="J544" s="266"/>
      <c r="K544" s="266"/>
      <c r="L544" s="266"/>
      <c r="M544" s="266"/>
    </row>
    <row r="545" spans="10:13" s="75" customFormat="1">
      <c r="J545" s="266"/>
      <c r="K545" s="266"/>
      <c r="L545" s="266"/>
      <c r="M545" s="266"/>
    </row>
    <row r="546" spans="10:13" s="75" customFormat="1">
      <c r="J546" s="266"/>
      <c r="K546" s="266"/>
      <c r="L546" s="266"/>
      <c r="M546" s="266"/>
    </row>
    <row r="547" spans="10:13" s="75" customFormat="1">
      <c r="J547" s="266"/>
      <c r="K547" s="266"/>
      <c r="L547" s="266"/>
      <c r="M547" s="266"/>
    </row>
    <row r="548" spans="10:13" s="75" customFormat="1">
      <c r="J548" s="266"/>
      <c r="K548" s="266"/>
      <c r="L548" s="266"/>
      <c r="M548" s="266"/>
    </row>
    <row r="549" spans="10:13" s="75" customFormat="1">
      <c r="J549" s="266"/>
      <c r="K549" s="266"/>
      <c r="L549" s="266"/>
      <c r="M549" s="266"/>
    </row>
    <row r="550" spans="10:13" s="75" customFormat="1">
      <c r="J550" s="266"/>
      <c r="K550" s="266"/>
      <c r="L550" s="266"/>
      <c r="M550" s="266"/>
    </row>
    <row r="551" spans="10:13" s="75" customFormat="1">
      <c r="J551" s="266"/>
      <c r="K551" s="266"/>
      <c r="L551" s="266"/>
      <c r="M551" s="266"/>
    </row>
    <row r="552" spans="10:13" s="75" customFormat="1">
      <c r="J552" s="266"/>
      <c r="K552" s="266"/>
      <c r="L552" s="266"/>
      <c r="M552" s="266"/>
    </row>
    <row r="553" spans="10:13" s="75" customFormat="1">
      <c r="J553" s="266"/>
      <c r="K553" s="266"/>
      <c r="L553" s="266"/>
      <c r="M553" s="266"/>
    </row>
    <row r="554" spans="10:13" s="75" customFormat="1">
      <c r="J554" s="266"/>
      <c r="K554" s="266"/>
      <c r="L554" s="266"/>
      <c r="M554" s="266"/>
    </row>
    <row r="555" spans="10:13" s="75" customFormat="1">
      <c r="J555" s="266"/>
      <c r="K555" s="266"/>
      <c r="L555" s="266"/>
      <c r="M555" s="266"/>
    </row>
    <row r="556" spans="10:13" s="75" customFormat="1">
      <c r="J556" s="266"/>
      <c r="K556" s="266"/>
      <c r="L556" s="266"/>
      <c r="M556" s="266"/>
    </row>
    <row r="557" spans="10:13" s="75" customFormat="1">
      <c r="J557" s="266"/>
      <c r="K557" s="266"/>
      <c r="L557" s="266"/>
      <c r="M557" s="266"/>
    </row>
    <row r="558" spans="10:13" s="75" customFormat="1">
      <c r="J558" s="266"/>
      <c r="K558" s="266"/>
      <c r="L558" s="266"/>
      <c r="M558" s="266"/>
    </row>
    <row r="559" spans="10:13" s="75" customFormat="1">
      <c r="J559" s="266"/>
      <c r="K559" s="266"/>
      <c r="L559" s="266"/>
      <c r="M559" s="266"/>
    </row>
    <row r="560" spans="10:13" s="75" customFormat="1">
      <c r="J560" s="266"/>
      <c r="K560" s="266"/>
      <c r="L560" s="266"/>
      <c r="M560" s="266"/>
    </row>
    <row r="561" spans="10:13" s="75" customFormat="1">
      <c r="J561" s="266"/>
      <c r="K561" s="266"/>
      <c r="L561" s="266"/>
      <c r="M561" s="266"/>
    </row>
    <row r="562" spans="10:13" s="75" customFormat="1">
      <c r="J562" s="266"/>
      <c r="K562" s="266"/>
      <c r="L562" s="266"/>
      <c r="M562" s="266"/>
    </row>
    <row r="563" spans="10:13" s="75" customFormat="1">
      <c r="J563" s="266"/>
      <c r="K563" s="266"/>
      <c r="L563" s="266"/>
      <c r="M563" s="266"/>
    </row>
    <row r="564" spans="10:13" s="75" customFormat="1">
      <c r="J564" s="266"/>
      <c r="K564" s="266"/>
      <c r="L564" s="266"/>
      <c r="M564" s="266"/>
    </row>
    <row r="565" spans="10:13" s="75" customFormat="1">
      <c r="J565" s="266"/>
      <c r="K565" s="266"/>
      <c r="L565" s="266"/>
      <c r="M565" s="266"/>
    </row>
    <row r="566" spans="10:13" s="75" customFormat="1">
      <c r="J566" s="266"/>
      <c r="K566" s="266"/>
      <c r="L566" s="266"/>
      <c r="M566" s="266"/>
    </row>
    <row r="567" spans="10:13" s="75" customFormat="1">
      <c r="J567" s="266"/>
      <c r="K567" s="266"/>
      <c r="L567" s="266"/>
      <c r="M567" s="266"/>
    </row>
    <row r="568" spans="10:13" s="75" customFormat="1">
      <c r="J568" s="266"/>
      <c r="K568" s="266"/>
      <c r="L568" s="266"/>
      <c r="M568" s="266"/>
    </row>
    <row r="569" spans="10:13" s="75" customFormat="1">
      <c r="J569" s="266"/>
      <c r="K569" s="266"/>
      <c r="L569" s="266"/>
      <c r="M569" s="266"/>
    </row>
    <row r="570" spans="10:13" s="75" customFormat="1">
      <c r="J570" s="266"/>
      <c r="K570" s="266"/>
      <c r="L570" s="266"/>
      <c r="M570" s="266"/>
    </row>
    <row r="571" spans="10:13" s="75" customFormat="1">
      <c r="J571" s="266"/>
      <c r="K571" s="266"/>
      <c r="L571" s="266"/>
      <c r="M571" s="266"/>
    </row>
    <row r="572" spans="10:13" s="75" customFormat="1">
      <c r="J572" s="266"/>
      <c r="K572" s="266"/>
      <c r="L572" s="266"/>
      <c r="M572" s="266"/>
    </row>
    <row r="573" spans="10:13" s="75" customFormat="1">
      <c r="J573" s="266"/>
      <c r="K573" s="266"/>
      <c r="L573" s="266"/>
      <c r="M573" s="266"/>
    </row>
    <row r="574" spans="10:13" s="75" customFormat="1">
      <c r="J574" s="266"/>
      <c r="K574" s="266"/>
      <c r="L574" s="266"/>
      <c r="M574" s="266"/>
    </row>
    <row r="575" spans="10:13" s="75" customFormat="1">
      <c r="J575" s="266"/>
      <c r="K575" s="266"/>
      <c r="L575" s="266"/>
      <c r="M575" s="266"/>
    </row>
    <row r="576" spans="10:13" s="75" customFormat="1">
      <c r="J576" s="266"/>
      <c r="K576" s="266"/>
      <c r="L576" s="266"/>
      <c r="M576" s="266"/>
    </row>
    <row r="577" spans="10:13" s="75" customFormat="1">
      <c r="J577" s="266"/>
      <c r="K577" s="266"/>
      <c r="L577" s="266"/>
      <c r="M577" s="266"/>
    </row>
    <row r="578" spans="10:13" s="75" customFormat="1">
      <c r="J578" s="266"/>
      <c r="K578" s="266"/>
      <c r="L578" s="266"/>
      <c r="M578" s="266"/>
    </row>
    <row r="579" spans="10:13" s="75" customFormat="1">
      <c r="J579" s="266"/>
      <c r="K579" s="266"/>
      <c r="L579" s="266"/>
      <c r="M579" s="266"/>
    </row>
    <row r="580" spans="10:13" s="75" customFormat="1">
      <c r="J580" s="266"/>
      <c r="K580" s="266"/>
      <c r="L580" s="266"/>
      <c r="M580" s="266"/>
    </row>
    <row r="581" spans="10:13" s="75" customFormat="1">
      <c r="J581" s="266"/>
      <c r="K581" s="266"/>
      <c r="L581" s="266"/>
      <c r="M581" s="266"/>
    </row>
    <row r="582" spans="10:13" s="75" customFormat="1">
      <c r="J582" s="266"/>
      <c r="K582" s="266"/>
      <c r="L582" s="266"/>
      <c r="M582" s="266"/>
    </row>
    <row r="583" spans="10:13" s="75" customFormat="1">
      <c r="J583" s="266"/>
      <c r="K583" s="266"/>
      <c r="L583" s="266"/>
      <c r="M583" s="266"/>
    </row>
    <row r="584" spans="10:13" s="75" customFormat="1">
      <c r="J584" s="266"/>
      <c r="K584" s="266"/>
      <c r="L584" s="266"/>
      <c r="M584" s="266"/>
    </row>
    <row r="585" spans="10:13" s="75" customFormat="1">
      <c r="J585" s="266"/>
      <c r="K585" s="266"/>
      <c r="L585" s="266"/>
      <c r="M585" s="266"/>
    </row>
    <row r="586" spans="10:13" s="75" customFormat="1">
      <c r="J586" s="266"/>
      <c r="K586" s="266"/>
      <c r="L586" s="266"/>
      <c r="M586" s="266"/>
    </row>
    <row r="587" spans="10:13" s="75" customFormat="1">
      <c r="J587" s="266"/>
      <c r="K587" s="266"/>
      <c r="L587" s="266"/>
      <c r="M587" s="266"/>
    </row>
    <row r="588" spans="10:13" s="75" customFormat="1">
      <c r="J588" s="266"/>
      <c r="K588" s="266"/>
      <c r="L588" s="266"/>
      <c r="M588" s="266"/>
    </row>
    <row r="589" spans="10:13" s="75" customFormat="1">
      <c r="J589" s="266"/>
      <c r="K589" s="266"/>
      <c r="L589" s="266"/>
      <c r="M589" s="266"/>
    </row>
    <row r="590" spans="10:13" s="75" customFormat="1">
      <c r="J590" s="266"/>
      <c r="K590" s="266"/>
      <c r="L590" s="266"/>
      <c r="M590" s="266"/>
    </row>
    <row r="591" spans="10:13" s="75" customFormat="1">
      <c r="J591" s="266"/>
      <c r="K591" s="266"/>
      <c r="L591" s="266"/>
      <c r="M591" s="266"/>
    </row>
    <row r="592" spans="10:13" s="75" customFormat="1">
      <c r="J592" s="266"/>
      <c r="K592" s="266"/>
      <c r="L592" s="266"/>
      <c r="M592" s="266"/>
    </row>
    <row r="593" spans="10:13" s="75" customFormat="1">
      <c r="J593" s="266"/>
      <c r="K593" s="266"/>
      <c r="L593" s="266"/>
      <c r="M593" s="266"/>
    </row>
    <row r="594" spans="10:13" s="75" customFormat="1">
      <c r="J594" s="266"/>
      <c r="K594" s="266"/>
      <c r="L594" s="266"/>
      <c r="M594" s="266"/>
    </row>
    <row r="595" spans="10:13" s="75" customFormat="1">
      <c r="J595" s="266"/>
      <c r="K595" s="266"/>
      <c r="L595" s="266"/>
      <c r="M595" s="266"/>
    </row>
    <row r="596" spans="10:13" s="75" customFormat="1">
      <c r="J596" s="266"/>
      <c r="K596" s="266"/>
      <c r="L596" s="266"/>
      <c r="M596" s="266"/>
    </row>
    <row r="597" spans="10:13" s="75" customFormat="1">
      <c r="J597" s="266"/>
      <c r="K597" s="266"/>
      <c r="L597" s="266"/>
      <c r="M597" s="266"/>
    </row>
    <row r="598" spans="10:13" s="75" customFormat="1">
      <c r="J598" s="266"/>
      <c r="K598" s="266"/>
      <c r="L598" s="266"/>
      <c r="M598" s="266"/>
    </row>
    <row r="599" spans="10:13" s="75" customFormat="1">
      <c r="J599" s="266"/>
      <c r="K599" s="266"/>
      <c r="L599" s="266"/>
      <c r="M599" s="266"/>
    </row>
    <row r="600" spans="10:13" s="75" customFormat="1">
      <c r="J600" s="266"/>
      <c r="K600" s="266"/>
      <c r="L600" s="266"/>
      <c r="M600" s="266"/>
    </row>
    <row r="601" spans="10:13" s="75" customFormat="1">
      <c r="J601" s="266"/>
      <c r="K601" s="266"/>
      <c r="L601" s="266"/>
      <c r="M601" s="266"/>
    </row>
    <row r="602" spans="10:13" s="75" customFormat="1">
      <c r="J602" s="266"/>
      <c r="K602" s="266"/>
      <c r="L602" s="266"/>
      <c r="M602" s="266"/>
    </row>
    <row r="603" spans="10:13" s="75" customFormat="1">
      <c r="J603" s="266"/>
      <c r="K603" s="266"/>
      <c r="L603" s="266"/>
      <c r="M603" s="266"/>
    </row>
    <row r="604" spans="10:13" s="75" customFormat="1">
      <c r="J604" s="266"/>
      <c r="K604" s="266"/>
      <c r="L604" s="266"/>
      <c r="M604" s="266"/>
    </row>
    <row r="605" spans="10:13" s="75" customFormat="1">
      <c r="J605" s="266"/>
      <c r="K605" s="266"/>
      <c r="L605" s="266"/>
      <c r="M605" s="266"/>
    </row>
    <row r="606" spans="10:13" s="75" customFormat="1">
      <c r="J606" s="266"/>
      <c r="K606" s="266"/>
      <c r="L606" s="266"/>
      <c r="M606" s="266"/>
    </row>
    <row r="607" spans="10:13" s="75" customFormat="1">
      <c r="J607" s="266"/>
      <c r="K607" s="266"/>
      <c r="L607" s="266"/>
      <c r="M607" s="266"/>
    </row>
    <row r="608" spans="10:13" s="75" customFormat="1">
      <c r="J608" s="266"/>
      <c r="K608" s="266"/>
      <c r="L608" s="266"/>
      <c r="M608" s="266"/>
    </row>
    <row r="609" spans="10:13" s="75" customFormat="1">
      <c r="J609" s="266"/>
      <c r="K609" s="266"/>
      <c r="L609" s="266"/>
      <c r="M609" s="266"/>
    </row>
    <row r="610" spans="10:13" s="75" customFormat="1">
      <c r="J610" s="266"/>
      <c r="K610" s="266"/>
      <c r="L610" s="266"/>
      <c r="M610" s="266"/>
    </row>
    <row r="611" spans="10:13" s="75" customFormat="1">
      <c r="J611" s="266"/>
      <c r="K611" s="266"/>
      <c r="L611" s="266"/>
      <c r="M611" s="266"/>
    </row>
    <row r="612" spans="10:13" s="75" customFormat="1">
      <c r="J612" s="266"/>
      <c r="K612" s="266"/>
      <c r="L612" s="266"/>
      <c r="M612" s="266"/>
    </row>
    <row r="613" spans="10:13" s="75" customFormat="1">
      <c r="J613" s="266"/>
      <c r="K613" s="266"/>
      <c r="L613" s="266"/>
      <c r="M613" s="266"/>
    </row>
    <row r="614" spans="10:13" s="75" customFormat="1">
      <c r="J614" s="266"/>
      <c r="K614" s="266"/>
      <c r="L614" s="266"/>
      <c r="M614" s="266"/>
    </row>
    <row r="615" spans="10:13" s="75" customFormat="1">
      <c r="J615" s="266"/>
      <c r="K615" s="266"/>
      <c r="L615" s="266"/>
      <c r="M615" s="266"/>
    </row>
    <row r="616" spans="10:13" s="75" customFormat="1">
      <c r="J616" s="266"/>
      <c r="K616" s="266"/>
      <c r="L616" s="266"/>
      <c r="M616" s="266"/>
    </row>
    <row r="617" spans="10:13" s="75" customFormat="1">
      <c r="J617" s="266"/>
      <c r="K617" s="266"/>
      <c r="L617" s="266"/>
      <c r="M617" s="266"/>
    </row>
    <row r="618" spans="10:13" s="75" customFormat="1">
      <c r="J618" s="266"/>
      <c r="K618" s="266"/>
      <c r="L618" s="266"/>
      <c r="M618" s="266"/>
    </row>
    <row r="619" spans="10:13" s="75" customFormat="1">
      <c r="J619" s="266"/>
      <c r="K619" s="266"/>
      <c r="L619" s="266"/>
      <c r="M619" s="266"/>
    </row>
    <row r="620" spans="10:13" s="75" customFormat="1">
      <c r="J620" s="266"/>
      <c r="K620" s="266"/>
      <c r="L620" s="266"/>
      <c r="M620" s="266"/>
    </row>
    <row r="621" spans="10:13" s="75" customFormat="1">
      <c r="J621" s="266"/>
      <c r="K621" s="266"/>
      <c r="L621" s="266"/>
      <c r="M621" s="266"/>
    </row>
    <row r="622" spans="10:13" s="75" customFormat="1">
      <c r="J622" s="266"/>
      <c r="K622" s="266"/>
      <c r="L622" s="266"/>
      <c r="M622" s="266"/>
    </row>
    <row r="623" spans="10:13" s="75" customFormat="1">
      <c r="J623" s="266"/>
      <c r="K623" s="266"/>
      <c r="L623" s="266"/>
      <c r="M623" s="266"/>
    </row>
    <row r="624" spans="10:13" s="75" customFormat="1">
      <c r="J624" s="266"/>
      <c r="K624" s="266"/>
      <c r="L624" s="266"/>
      <c r="M624" s="266"/>
    </row>
    <row r="625" spans="10:13" s="75" customFormat="1">
      <c r="J625" s="266"/>
      <c r="K625" s="266"/>
      <c r="L625" s="266"/>
      <c r="M625" s="266"/>
    </row>
    <row r="626" spans="10:13" s="75" customFormat="1">
      <c r="J626" s="266"/>
      <c r="K626" s="266"/>
      <c r="L626" s="266"/>
      <c r="M626" s="266"/>
    </row>
    <row r="627" spans="10:13" s="75" customFormat="1">
      <c r="J627" s="266"/>
      <c r="K627" s="266"/>
      <c r="L627" s="266"/>
      <c r="M627" s="266"/>
    </row>
    <row r="628" spans="10:13" s="75" customFormat="1">
      <c r="J628" s="266"/>
      <c r="K628" s="266"/>
      <c r="L628" s="266"/>
      <c r="M628" s="266"/>
    </row>
    <row r="629" spans="10:13" s="75" customFormat="1">
      <c r="J629" s="266"/>
      <c r="K629" s="266"/>
      <c r="L629" s="266"/>
      <c r="M629" s="266"/>
    </row>
    <row r="630" spans="10:13" s="75" customFormat="1">
      <c r="J630" s="266"/>
      <c r="K630" s="266"/>
      <c r="L630" s="266"/>
      <c r="M630" s="266"/>
    </row>
    <row r="631" spans="10:13" s="75" customFormat="1">
      <c r="J631" s="266"/>
      <c r="K631" s="266"/>
      <c r="L631" s="266"/>
      <c r="M631" s="266"/>
    </row>
    <row r="632" spans="10:13" s="75" customFormat="1">
      <c r="J632" s="266"/>
      <c r="K632" s="266"/>
      <c r="L632" s="266"/>
      <c r="M632" s="266"/>
    </row>
    <row r="633" spans="10:13" s="75" customFormat="1">
      <c r="J633" s="266"/>
      <c r="K633" s="266"/>
      <c r="L633" s="266"/>
      <c r="M633" s="266"/>
    </row>
    <row r="634" spans="10:13" s="75" customFormat="1">
      <c r="J634" s="266"/>
      <c r="K634" s="266"/>
      <c r="L634" s="266"/>
      <c r="M634" s="266"/>
    </row>
    <row r="635" spans="10:13" s="75" customFormat="1">
      <c r="J635" s="266"/>
      <c r="K635" s="266"/>
      <c r="L635" s="266"/>
      <c r="M635" s="266"/>
    </row>
    <row r="636" spans="10:13" s="75" customFormat="1">
      <c r="J636" s="266"/>
      <c r="K636" s="266"/>
      <c r="L636" s="266"/>
      <c r="M636" s="266"/>
    </row>
    <row r="637" spans="10:13" s="75" customFormat="1">
      <c r="J637" s="266"/>
      <c r="K637" s="266"/>
      <c r="L637" s="266"/>
      <c r="M637" s="266"/>
    </row>
    <row r="638" spans="10:13" s="75" customFormat="1">
      <c r="J638" s="266"/>
      <c r="K638" s="266"/>
      <c r="L638" s="266"/>
      <c r="M638" s="266"/>
    </row>
    <row r="639" spans="10:13" s="75" customFormat="1">
      <c r="J639" s="266"/>
      <c r="K639" s="266"/>
      <c r="L639" s="266"/>
      <c r="M639" s="266"/>
    </row>
    <row r="640" spans="10:13" s="75" customFormat="1">
      <c r="J640" s="266"/>
      <c r="K640" s="266"/>
      <c r="L640" s="266"/>
      <c r="M640" s="266"/>
    </row>
    <row r="641" spans="10:13" s="75" customFormat="1">
      <c r="J641" s="266"/>
      <c r="K641" s="266"/>
      <c r="L641" s="266"/>
      <c r="M641" s="266"/>
    </row>
    <row r="642" spans="10:13" s="75" customFormat="1">
      <c r="J642" s="266"/>
      <c r="K642" s="266"/>
      <c r="L642" s="266"/>
      <c r="M642" s="266"/>
    </row>
    <row r="643" spans="10:13" s="75" customFormat="1">
      <c r="J643" s="266"/>
      <c r="K643" s="266"/>
      <c r="L643" s="266"/>
      <c r="M643" s="266"/>
    </row>
    <row r="644" spans="10:13" s="75" customFormat="1">
      <c r="J644" s="266"/>
      <c r="K644" s="266"/>
      <c r="L644" s="266"/>
      <c r="M644" s="266"/>
    </row>
    <row r="645" spans="10:13" s="75" customFormat="1">
      <c r="J645" s="266"/>
      <c r="K645" s="266"/>
      <c r="L645" s="266"/>
      <c r="M645" s="266"/>
    </row>
    <row r="646" spans="10:13" s="75" customFormat="1">
      <c r="J646" s="266"/>
      <c r="K646" s="266"/>
      <c r="L646" s="266"/>
      <c r="M646" s="266"/>
    </row>
    <row r="647" spans="10:13" s="75" customFormat="1">
      <c r="J647" s="266"/>
      <c r="K647" s="266"/>
      <c r="L647" s="266"/>
      <c r="M647" s="266"/>
    </row>
    <row r="648" spans="10:13" s="75" customFormat="1">
      <c r="J648" s="266"/>
      <c r="K648" s="266"/>
      <c r="L648" s="266"/>
      <c r="M648" s="266"/>
    </row>
    <row r="649" spans="10:13" s="75" customFormat="1">
      <c r="J649" s="266"/>
      <c r="K649" s="266"/>
      <c r="L649" s="266"/>
      <c r="M649" s="266"/>
    </row>
    <row r="650" spans="10:13" s="75" customFormat="1">
      <c r="J650" s="266"/>
      <c r="K650" s="266"/>
      <c r="L650" s="266"/>
      <c r="M650" s="266"/>
    </row>
    <row r="651" spans="10:13" s="75" customFormat="1">
      <c r="J651" s="266"/>
      <c r="K651" s="266"/>
      <c r="L651" s="266"/>
      <c r="M651" s="266"/>
    </row>
    <row r="652" spans="10:13" s="75" customFormat="1">
      <c r="J652" s="266"/>
      <c r="K652" s="266"/>
      <c r="L652" s="266"/>
      <c r="M652" s="266"/>
    </row>
    <row r="653" spans="10:13" s="75" customFormat="1">
      <c r="J653" s="266"/>
      <c r="K653" s="266"/>
      <c r="L653" s="266"/>
      <c r="M653" s="266"/>
    </row>
    <row r="654" spans="10:13" s="75" customFormat="1">
      <c r="J654" s="266"/>
      <c r="K654" s="266"/>
      <c r="L654" s="266"/>
      <c r="M654" s="266"/>
    </row>
    <row r="655" spans="10:13" s="75" customFormat="1">
      <c r="J655" s="266"/>
      <c r="K655" s="266"/>
      <c r="L655" s="266"/>
      <c r="M655" s="266"/>
    </row>
    <row r="656" spans="10:13" s="75" customFormat="1">
      <c r="J656" s="266"/>
      <c r="K656" s="266"/>
      <c r="L656" s="266"/>
      <c r="M656" s="266"/>
    </row>
    <row r="657" spans="10:13" s="75" customFormat="1">
      <c r="J657" s="266"/>
      <c r="K657" s="266"/>
      <c r="L657" s="266"/>
      <c r="M657" s="266"/>
    </row>
    <row r="658" spans="10:13" s="75" customFormat="1">
      <c r="J658" s="266"/>
      <c r="K658" s="266"/>
      <c r="L658" s="266"/>
      <c r="M658" s="266"/>
    </row>
    <row r="659" spans="10:13" s="75" customFormat="1">
      <c r="J659" s="266"/>
      <c r="K659" s="266"/>
      <c r="L659" s="266"/>
      <c r="M659" s="266"/>
    </row>
    <row r="660" spans="10:13" s="75" customFormat="1">
      <c r="J660" s="266"/>
      <c r="K660" s="266"/>
      <c r="L660" s="266"/>
      <c r="M660" s="266"/>
    </row>
    <row r="661" spans="10:13" s="75" customFormat="1">
      <c r="J661" s="266"/>
      <c r="K661" s="266"/>
      <c r="L661" s="266"/>
      <c r="M661" s="266"/>
    </row>
    <row r="662" spans="10:13" s="75" customFormat="1">
      <c r="J662" s="266"/>
      <c r="K662" s="266"/>
      <c r="L662" s="266"/>
      <c r="M662" s="266"/>
    </row>
    <row r="663" spans="10:13" s="75" customFormat="1">
      <c r="J663" s="266"/>
      <c r="K663" s="266"/>
      <c r="L663" s="266"/>
      <c r="M663" s="266"/>
    </row>
    <row r="664" spans="10:13" s="75" customFormat="1">
      <c r="J664" s="266"/>
      <c r="K664" s="266"/>
      <c r="L664" s="266"/>
      <c r="M664" s="266"/>
    </row>
    <row r="665" spans="10:13" s="75" customFormat="1">
      <c r="J665" s="266"/>
      <c r="K665" s="266"/>
      <c r="L665" s="266"/>
      <c r="M665" s="266"/>
    </row>
    <row r="666" spans="10:13" s="75" customFormat="1">
      <c r="J666" s="266"/>
      <c r="K666" s="266"/>
      <c r="L666" s="266"/>
      <c r="M666" s="266"/>
    </row>
    <row r="667" spans="10:13" s="75" customFormat="1">
      <c r="J667" s="266"/>
      <c r="K667" s="266"/>
      <c r="L667" s="266"/>
      <c r="M667" s="266"/>
    </row>
    <row r="668" spans="10:13" s="75" customFormat="1">
      <c r="J668" s="266"/>
      <c r="K668" s="266"/>
      <c r="L668" s="266"/>
      <c r="M668" s="266"/>
    </row>
    <row r="669" spans="10:13" s="75" customFormat="1">
      <c r="J669" s="266"/>
      <c r="K669" s="266"/>
      <c r="L669" s="266"/>
      <c r="M669" s="266"/>
    </row>
    <row r="670" spans="10:13" s="75" customFormat="1">
      <c r="J670" s="266"/>
      <c r="K670" s="266"/>
      <c r="L670" s="266"/>
      <c r="M670" s="266"/>
    </row>
    <row r="671" spans="10:13" s="75" customFormat="1">
      <c r="J671" s="266"/>
      <c r="K671" s="266"/>
      <c r="L671" s="266"/>
      <c r="M671" s="266"/>
    </row>
    <row r="672" spans="10:13" s="75" customFormat="1">
      <c r="J672" s="266"/>
      <c r="K672" s="266"/>
      <c r="L672" s="266"/>
      <c r="M672" s="266"/>
    </row>
    <row r="673" spans="10:13" s="75" customFormat="1">
      <c r="J673" s="266"/>
      <c r="K673" s="266"/>
      <c r="L673" s="266"/>
      <c r="M673" s="266"/>
    </row>
    <row r="674" spans="10:13" s="75" customFormat="1">
      <c r="J674" s="266"/>
      <c r="K674" s="266"/>
      <c r="L674" s="266"/>
      <c r="M674" s="266"/>
    </row>
    <row r="675" spans="10:13" s="75" customFormat="1">
      <c r="J675" s="266"/>
      <c r="K675" s="266"/>
      <c r="L675" s="266"/>
      <c r="M675" s="266"/>
    </row>
    <row r="676" spans="10:13" s="75" customFormat="1">
      <c r="J676" s="266"/>
      <c r="K676" s="266"/>
      <c r="L676" s="266"/>
      <c r="M676" s="266"/>
    </row>
    <row r="677" spans="10:13" s="75" customFormat="1">
      <c r="J677" s="266"/>
      <c r="K677" s="266"/>
      <c r="L677" s="266"/>
      <c r="M677" s="266"/>
    </row>
    <row r="678" spans="10:13" s="75" customFormat="1">
      <c r="J678" s="266"/>
      <c r="K678" s="266"/>
      <c r="L678" s="266"/>
      <c r="M678" s="266"/>
    </row>
    <row r="679" spans="10:13" s="75" customFormat="1">
      <c r="J679" s="266"/>
      <c r="K679" s="266"/>
      <c r="L679" s="266"/>
      <c r="M679" s="266"/>
    </row>
    <row r="680" spans="10:13" s="75" customFormat="1">
      <c r="J680" s="266"/>
      <c r="K680" s="266"/>
      <c r="L680" s="266"/>
      <c r="M680" s="266"/>
    </row>
    <row r="681" spans="10:13" s="75" customFormat="1">
      <c r="J681" s="266"/>
      <c r="K681" s="266"/>
      <c r="L681" s="266"/>
      <c r="M681" s="266"/>
    </row>
    <row r="682" spans="10:13" s="75" customFormat="1">
      <c r="J682" s="266"/>
      <c r="K682" s="266"/>
      <c r="L682" s="266"/>
      <c r="M682" s="266"/>
    </row>
    <row r="683" spans="10:13" s="75" customFormat="1">
      <c r="J683" s="266"/>
      <c r="K683" s="266"/>
      <c r="L683" s="266"/>
      <c r="M683" s="266"/>
    </row>
    <row r="684" spans="10:13" s="75" customFormat="1">
      <c r="J684" s="266"/>
      <c r="K684" s="266"/>
      <c r="L684" s="266"/>
      <c r="M684" s="266"/>
    </row>
    <row r="685" spans="10:13" s="75" customFormat="1">
      <c r="J685" s="266"/>
      <c r="K685" s="266"/>
      <c r="L685" s="266"/>
      <c r="M685" s="266"/>
    </row>
    <row r="686" spans="10:13" s="75" customFormat="1">
      <c r="J686" s="266"/>
      <c r="K686" s="266"/>
      <c r="L686" s="266"/>
      <c r="M686" s="266"/>
    </row>
    <row r="687" spans="10:13" s="75" customFormat="1">
      <c r="J687" s="266"/>
      <c r="K687" s="266"/>
      <c r="L687" s="266"/>
      <c r="M687" s="266"/>
    </row>
    <row r="688" spans="10:13" s="75" customFormat="1">
      <c r="J688" s="266"/>
      <c r="K688" s="266"/>
      <c r="L688" s="266"/>
      <c r="M688" s="266"/>
    </row>
    <row r="689" spans="10:13" s="75" customFormat="1">
      <c r="J689" s="266"/>
      <c r="K689" s="266"/>
      <c r="L689" s="266"/>
      <c r="M689" s="266"/>
    </row>
    <row r="690" spans="10:13" s="75" customFormat="1">
      <c r="J690" s="266"/>
      <c r="K690" s="266"/>
      <c r="L690" s="266"/>
      <c r="M690" s="266"/>
    </row>
    <row r="691" spans="10:13" s="75" customFormat="1">
      <c r="J691" s="266"/>
      <c r="K691" s="266"/>
      <c r="L691" s="266"/>
      <c r="M691" s="266"/>
    </row>
    <row r="692" spans="10:13" s="75" customFormat="1">
      <c r="J692" s="266"/>
      <c r="K692" s="266"/>
      <c r="L692" s="266"/>
      <c r="M692" s="266"/>
    </row>
    <row r="693" spans="10:13" s="75" customFormat="1">
      <c r="J693" s="266"/>
      <c r="K693" s="266"/>
      <c r="L693" s="266"/>
      <c r="M693" s="266"/>
    </row>
    <row r="694" spans="10:13" s="75" customFormat="1">
      <c r="J694" s="266"/>
      <c r="K694" s="266"/>
      <c r="L694" s="266"/>
      <c r="M694" s="266"/>
    </row>
    <row r="695" spans="10:13" s="75" customFormat="1">
      <c r="J695" s="266"/>
      <c r="K695" s="266"/>
      <c r="L695" s="266"/>
      <c r="M695" s="266"/>
    </row>
    <row r="696" spans="10:13" s="75" customFormat="1">
      <c r="J696" s="266"/>
      <c r="K696" s="266"/>
      <c r="L696" s="266"/>
      <c r="M696" s="266"/>
    </row>
    <row r="697" spans="10:13" s="75" customFormat="1">
      <c r="J697" s="266"/>
      <c r="K697" s="266"/>
      <c r="L697" s="266"/>
      <c r="M697" s="266"/>
    </row>
    <row r="698" spans="10:13" s="75" customFormat="1">
      <c r="J698" s="266"/>
      <c r="K698" s="266"/>
      <c r="L698" s="266"/>
      <c r="M698" s="266"/>
    </row>
    <row r="699" spans="10:13" s="75" customFormat="1">
      <c r="J699" s="266"/>
      <c r="K699" s="266"/>
      <c r="L699" s="266"/>
      <c r="M699" s="266"/>
    </row>
    <row r="700" spans="10:13" s="75" customFormat="1">
      <c r="J700" s="266"/>
      <c r="K700" s="266"/>
      <c r="L700" s="266"/>
      <c r="M700" s="266"/>
    </row>
    <row r="701" spans="10:13" s="75" customFormat="1">
      <c r="J701" s="266"/>
      <c r="K701" s="266"/>
      <c r="L701" s="266"/>
      <c r="M701" s="266"/>
    </row>
    <row r="702" spans="10:13" s="75" customFormat="1">
      <c r="J702" s="266"/>
      <c r="K702" s="266"/>
      <c r="L702" s="266"/>
      <c r="M702" s="266"/>
    </row>
    <row r="703" spans="10:13" s="75" customFormat="1">
      <c r="J703" s="266"/>
      <c r="K703" s="266"/>
      <c r="L703" s="266"/>
      <c r="M703" s="266"/>
    </row>
    <row r="704" spans="10:13" s="75" customFormat="1">
      <c r="J704" s="266"/>
      <c r="K704" s="266"/>
      <c r="L704" s="266"/>
      <c r="M704" s="266"/>
    </row>
    <row r="705" spans="10:13" s="75" customFormat="1">
      <c r="J705" s="266"/>
      <c r="K705" s="266"/>
      <c r="L705" s="266"/>
      <c r="M705" s="266"/>
    </row>
    <row r="706" spans="10:13" s="75" customFormat="1">
      <c r="J706" s="266"/>
      <c r="K706" s="266"/>
      <c r="L706" s="266"/>
      <c r="M706" s="266"/>
    </row>
    <row r="707" spans="10:13" s="75" customFormat="1">
      <c r="J707" s="266"/>
      <c r="K707" s="266"/>
      <c r="L707" s="266"/>
      <c r="M707" s="266"/>
    </row>
    <row r="708" spans="10:13" s="75" customFormat="1">
      <c r="J708" s="266"/>
      <c r="K708" s="266"/>
      <c r="L708" s="266"/>
      <c r="M708" s="266"/>
    </row>
    <row r="709" spans="10:13" s="75" customFormat="1">
      <c r="J709" s="266"/>
      <c r="K709" s="266"/>
      <c r="L709" s="266"/>
      <c r="M709" s="266"/>
    </row>
    <row r="710" spans="10:13" s="75" customFormat="1">
      <c r="J710" s="266"/>
      <c r="K710" s="266"/>
      <c r="L710" s="266"/>
      <c r="M710" s="266"/>
    </row>
    <row r="711" spans="10:13" s="75" customFormat="1">
      <c r="J711" s="266"/>
      <c r="K711" s="266"/>
      <c r="L711" s="266"/>
      <c r="M711" s="266"/>
    </row>
    <row r="712" spans="10:13" s="75" customFormat="1">
      <c r="J712" s="266"/>
      <c r="K712" s="266"/>
      <c r="L712" s="266"/>
      <c r="M712" s="266"/>
    </row>
    <row r="713" spans="10:13" s="75" customFormat="1">
      <c r="J713" s="266"/>
      <c r="K713" s="266"/>
      <c r="L713" s="266"/>
      <c r="M713" s="266"/>
    </row>
    <row r="714" spans="10:13" s="75" customFormat="1">
      <c r="J714" s="266"/>
      <c r="K714" s="266"/>
      <c r="L714" s="266"/>
      <c r="M714" s="266"/>
    </row>
    <row r="715" spans="10:13" s="75" customFormat="1">
      <c r="J715" s="266"/>
      <c r="K715" s="266"/>
      <c r="L715" s="266"/>
      <c r="M715" s="266"/>
    </row>
    <row r="716" spans="10:13" s="75" customFormat="1">
      <c r="J716" s="266"/>
      <c r="K716" s="266"/>
      <c r="L716" s="266"/>
      <c r="M716" s="266"/>
    </row>
    <row r="717" spans="10:13" s="75" customFormat="1">
      <c r="J717" s="266"/>
      <c r="K717" s="266"/>
      <c r="L717" s="266"/>
      <c r="M717" s="266"/>
    </row>
    <row r="718" spans="10:13" s="75" customFormat="1">
      <c r="J718" s="266"/>
      <c r="K718" s="266"/>
      <c r="L718" s="266"/>
      <c r="M718" s="266"/>
    </row>
    <row r="719" spans="10:13" s="75" customFormat="1">
      <c r="J719" s="266"/>
      <c r="K719" s="266"/>
      <c r="L719" s="266"/>
      <c r="M719" s="266"/>
    </row>
    <row r="720" spans="10:13" s="75" customFormat="1">
      <c r="J720" s="266"/>
      <c r="K720" s="266"/>
      <c r="L720" s="266"/>
      <c r="M720" s="266"/>
    </row>
    <row r="721" spans="10:13" s="75" customFormat="1">
      <c r="J721" s="266"/>
      <c r="K721" s="266"/>
      <c r="L721" s="266"/>
      <c r="M721" s="266"/>
    </row>
    <row r="722" spans="10:13" s="75" customFormat="1">
      <c r="J722" s="266"/>
      <c r="K722" s="266"/>
      <c r="L722" s="266"/>
      <c r="M722" s="266"/>
    </row>
    <row r="723" spans="10:13" s="75" customFormat="1">
      <c r="J723" s="266"/>
      <c r="K723" s="266"/>
      <c r="L723" s="266"/>
      <c r="M723" s="266"/>
    </row>
    <row r="724" spans="10:13" s="75" customFormat="1">
      <c r="J724" s="266"/>
      <c r="K724" s="266"/>
      <c r="L724" s="266"/>
      <c r="M724" s="266"/>
    </row>
    <row r="725" spans="10:13" s="75" customFormat="1">
      <c r="J725" s="266"/>
      <c r="K725" s="266"/>
      <c r="L725" s="266"/>
      <c r="M725" s="266"/>
    </row>
    <row r="726" spans="10:13" s="75" customFormat="1">
      <c r="J726" s="266"/>
      <c r="K726" s="266"/>
      <c r="L726" s="266"/>
      <c r="M726" s="266"/>
    </row>
    <row r="727" spans="10:13" s="75" customFormat="1">
      <c r="J727" s="266"/>
      <c r="K727" s="266"/>
      <c r="L727" s="266"/>
      <c r="M727" s="266"/>
    </row>
    <row r="728" spans="10:13" s="75" customFormat="1">
      <c r="J728" s="266"/>
      <c r="K728" s="266"/>
      <c r="L728" s="266"/>
      <c r="M728" s="266"/>
    </row>
    <row r="729" spans="10:13" s="75" customFormat="1">
      <c r="J729" s="266"/>
      <c r="K729" s="266"/>
      <c r="L729" s="266"/>
      <c r="M729" s="266"/>
    </row>
    <row r="730" spans="10:13" s="75" customFormat="1">
      <c r="J730" s="266"/>
      <c r="K730" s="266"/>
      <c r="L730" s="266"/>
      <c r="M730" s="266"/>
    </row>
    <row r="731" spans="10:13" s="75" customFormat="1">
      <c r="J731" s="266"/>
      <c r="K731" s="266"/>
      <c r="L731" s="266"/>
      <c r="M731" s="266"/>
    </row>
    <row r="732" spans="10:13" s="75" customFormat="1">
      <c r="J732" s="266"/>
      <c r="K732" s="266"/>
      <c r="L732" s="266"/>
      <c r="M732" s="266"/>
    </row>
    <row r="733" spans="10:13" s="75" customFormat="1">
      <c r="J733" s="266"/>
      <c r="K733" s="266"/>
      <c r="L733" s="266"/>
      <c r="M733" s="266"/>
    </row>
    <row r="734" spans="10:13" s="75" customFormat="1">
      <c r="J734" s="266"/>
      <c r="K734" s="266"/>
      <c r="L734" s="266"/>
      <c r="M734" s="266"/>
    </row>
    <row r="735" spans="10:13" s="75" customFormat="1">
      <c r="J735" s="266"/>
      <c r="K735" s="266"/>
      <c r="L735" s="266"/>
      <c r="M735" s="266"/>
    </row>
    <row r="736" spans="10:13" s="75" customFormat="1">
      <c r="J736" s="266"/>
      <c r="K736" s="266"/>
      <c r="L736" s="266"/>
      <c r="M736" s="266"/>
    </row>
    <row r="737" spans="10:13" s="75" customFormat="1">
      <c r="J737" s="266"/>
      <c r="K737" s="266"/>
      <c r="L737" s="266"/>
      <c r="M737" s="266"/>
    </row>
    <row r="738" spans="10:13" s="75" customFormat="1">
      <c r="J738" s="266"/>
      <c r="K738" s="266"/>
      <c r="L738" s="266"/>
      <c r="M738" s="266"/>
    </row>
    <row r="739" spans="10:13" s="75" customFormat="1">
      <c r="J739" s="266"/>
      <c r="K739" s="266"/>
      <c r="L739" s="266"/>
      <c r="M739" s="266"/>
    </row>
    <row r="740" spans="10:13" s="75" customFormat="1">
      <c r="J740" s="266"/>
      <c r="K740" s="266"/>
      <c r="L740" s="266"/>
      <c r="M740" s="266"/>
    </row>
    <row r="741" spans="10:13" s="75" customFormat="1">
      <c r="J741" s="266"/>
      <c r="K741" s="266"/>
      <c r="L741" s="266"/>
      <c r="M741" s="266"/>
    </row>
    <row r="742" spans="10:13" s="75" customFormat="1">
      <c r="J742" s="266"/>
      <c r="K742" s="266"/>
      <c r="L742" s="266"/>
      <c r="M742" s="266"/>
    </row>
    <row r="743" spans="10:13" s="75" customFormat="1">
      <c r="J743" s="266"/>
      <c r="K743" s="266"/>
      <c r="L743" s="266"/>
      <c r="M743" s="266"/>
    </row>
    <row r="744" spans="10:13" s="75" customFormat="1">
      <c r="J744" s="266"/>
      <c r="K744" s="266"/>
      <c r="L744" s="266"/>
      <c r="M744" s="266"/>
    </row>
    <row r="745" spans="10:13" s="75" customFormat="1">
      <c r="J745" s="266"/>
      <c r="K745" s="266"/>
      <c r="L745" s="266"/>
      <c r="M745" s="266"/>
    </row>
    <row r="746" spans="10:13" s="75" customFormat="1">
      <c r="J746" s="266"/>
      <c r="K746" s="266"/>
      <c r="L746" s="266"/>
      <c r="M746" s="266"/>
    </row>
    <row r="747" spans="10:13" s="75" customFormat="1">
      <c r="J747" s="266"/>
      <c r="K747" s="266"/>
      <c r="L747" s="266"/>
      <c r="M747" s="266"/>
    </row>
    <row r="748" spans="10:13" s="75" customFormat="1">
      <c r="J748" s="266"/>
      <c r="K748" s="266"/>
      <c r="L748" s="266"/>
      <c r="M748" s="266"/>
    </row>
    <row r="749" spans="10:13" s="75" customFormat="1">
      <c r="J749" s="266"/>
      <c r="K749" s="266"/>
      <c r="L749" s="266"/>
      <c r="M749" s="266"/>
    </row>
    <row r="750" spans="10:13" s="75" customFormat="1">
      <c r="J750" s="266"/>
      <c r="K750" s="266"/>
      <c r="L750" s="266"/>
      <c r="M750" s="266"/>
    </row>
    <row r="751" spans="10:13" s="75" customFormat="1">
      <c r="J751" s="266"/>
      <c r="K751" s="266"/>
      <c r="L751" s="266"/>
      <c r="M751" s="266"/>
    </row>
    <row r="752" spans="10:13" s="75" customFormat="1">
      <c r="J752" s="266"/>
      <c r="K752" s="266"/>
      <c r="L752" s="266"/>
      <c r="M752" s="266"/>
    </row>
    <row r="753" spans="10:13" s="75" customFormat="1">
      <c r="J753" s="266"/>
      <c r="K753" s="266"/>
      <c r="L753" s="266"/>
      <c r="M753" s="266"/>
    </row>
    <row r="754" spans="10:13" s="75" customFormat="1">
      <c r="J754" s="266"/>
      <c r="K754" s="266"/>
      <c r="L754" s="266"/>
      <c r="M754" s="266"/>
    </row>
    <row r="755" spans="10:13" s="75" customFormat="1">
      <c r="J755" s="266"/>
      <c r="K755" s="266"/>
      <c r="L755" s="266"/>
      <c r="M755" s="266"/>
    </row>
    <row r="756" spans="10:13" s="75" customFormat="1">
      <c r="J756" s="266"/>
      <c r="K756" s="266"/>
      <c r="L756" s="266"/>
      <c r="M756" s="266"/>
    </row>
    <row r="757" spans="10:13" s="75" customFormat="1">
      <c r="J757" s="266"/>
      <c r="K757" s="266"/>
      <c r="L757" s="266"/>
      <c r="M757" s="266"/>
    </row>
    <row r="758" spans="10:13" s="75" customFormat="1">
      <c r="J758" s="266"/>
      <c r="K758" s="266"/>
      <c r="L758" s="266"/>
      <c r="M758" s="266"/>
    </row>
    <row r="759" spans="10:13" s="75" customFormat="1">
      <c r="J759" s="266"/>
      <c r="K759" s="266"/>
      <c r="L759" s="266"/>
      <c r="M759" s="266"/>
    </row>
    <row r="760" spans="10:13" s="75" customFormat="1">
      <c r="J760" s="266"/>
      <c r="K760" s="266"/>
      <c r="L760" s="266"/>
      <c r="M760" s="266"/>
    </row>
    <row r="761" spans="10:13" s="75" customFormat="1">
      <c r="J761" s="266"/>
      <c r="K761" s="266"/>
      <c r="L761" s="266"/>
      <c r="M761" s="266"/>
    </row>
    <row r="762" spans="10:13" s="75" customFormat="1">
      <c r="J762" s="266"/>
      <c r="K762" s="266"/>
      <c r="L762" s="266"/>
      <c r="M762" s="266"/>
    </row>
    <row r="763" spans="10:13" s="75" customFormat="1">
      <c r="J763" s="266"/>
      <c r="K763" s="266"/>
      <c r="L763" s="266"/>
      <c r="M763" s="266"/>
    </row>
    <row r="764" spans="10:13" s="75" customFormat="1">
      <c r="J764" s="266"/>
      <c r="K764" s="266"/>
      <c r="L764" s="266"/>
      <c r="M764" s="266"/>
    </row>
    <row r="765" spans="10:13" s="75" customFormat="1">
      <c r="J765" s="266"/>
      <c r="K765" s="266"/>
      <c r="L765" s="266"/>
      <c r="M765" s="266"/>
    </row>
    <row r="766" spans="10:13" s="75" customFormat="1">
      <c r="J766" s="266"/>
      <c r="K766" s="266"/>
      <c r="L766" s="266"/>
      <c r="M766" s="266"/>
    </row>
    <row r="767" spans="10:13" s="75" customFormat="1">
      <c r="J767" s="266"/>
      <c r="K767" s="266"/>
      <c r="L767" s="266"/>
      <c r="M767" s="266"/>
    </row>
    <row r="768" spans="10:13" s="75" customFormat="1">
      <c r="J768" s="266"/>
      <c r="K768" s="266"/>
      <c r="L768" s="266"/>
      <c r="M768" s="266"/>
    </row>
    <row r="769" spans="10:13" s="75" customFormat="1">
      <c r="J769" s="266"/>
      <c r="K769" s="266"/>
      <c r="L769" s="266"/>
      <c r="M769" s="266"/>
    </row>
    <row r="770" spans="10:13" s="75" customFormat="1">
      <c r="J770" s="266"/>
      <c r="K770" s="266"/>
      <c r="L770" s="266"/>
      <c r="M770" s="266"/>
    </row>
    <row r="771" spans="10:13" s="75" customFormat="1">
      <c r="J771" s="266"/>
      <c r="K771" s="266"/>
      <c r="L771" s="266"/>
      <c r="M771" s="266"/>
    </row>
    <row r="772" spans="10:13" s="75" customFormat="1">
      <c r="J772" s="266"/>
      <c r="K772" s="266"/>
      <c r="L772" s="266"/>
      <c r="M772" s="266"/>
    </row>
    <row r="773" spans="10:13" s="75" customFormat="1">
      <c r="J773" s="266"/>
      <c r="K773" s="266"/>
      <c r="L773" s="266"/>
      <c r="M773" s="266"/>
    </row>
    <row r="774" spans="10:13" s="75" customFormat="1">
      <c r="J774" s="266"/>
      <c r="K774" s="266"/>
      <c r="L774" s="266"/>
      <c r="M774" s="266"/>
    </row>
    <row r="775" spans="10:13" s="75" customFormat="1">
      <c r="J775" s="266"/>
      <c r="K775" s="266"/>
      <c r="L775" s="266"/>
      <c r="M775" s="266"/>
    </row>
    <row r="776" spans="10:13" s="75" customFormat="1">
      <c r="J776" s="266"/>
      <c r="K776" s="266"/>
      <c r="L776" s="266"/>
      <c r="M776" s="266"/>
    </row>
    <row r="777" spans="10:13" s="75" customFormat="1">
      <c r="J777" s="266"/>
      <c r="K777" s="266"/>
      <c r="L777" s="266"/>
      <c r="M777" s="266"/>
    </row>
    <row r="778" spans="10:13" s="75" customFormat="1">
      <c r="J778" s="266"/>
      <c r="K778" s="266"/>
      <c r="L778" s="266"/>
      <c r="M778" s="266"/>
    </row>
    <row r="779" spans="10:13" s="75" customFormat="1">
      <c r="J779" s="266"/>
      <c r="K779" s="266"/>
      <c r="L779" s="266"/>
      <c r="M779" s="266"/>
    </row>
    <row r="780" spans="10:13" s="75" customFormat="1">
      <c r="J780" s="266"/>
      <c r="K780" s="266"/>
      <c r="L780" s="266"/>
      <c r="M780" s="266"/>
    </row>
    <row r="781" spans="10:13" s="75" customFormat="1">
      <c r="J781" s="266"/>
      <c r="K781" s="266"/>
      <c r="L781" s="266"/>
      <c r="M781" s="266"/>
    </row>
    <row r="782" spans="10:13" s="75" customFormat="1">
      <c r="J782" s="266"/>
      <c r="K782" s="266"/>
      <c r="L782" s="266"/>
      <c r="M782" s="266"/>
    </row>
    <row r="783" spans="10:13" s="75" customFormat="1">
      <c r="J783" s="266"/>
      <c r="K783" s="266"/>
      <c r="L783" s="266"/>
      <c r="M783" s="266"/>
    </row>
    <row r="784" spans="10:13" s="75" customFormat="1">
      <c r="J784" s="266"/>
      <c r="K784" s="266"/>
      <c r="L784" s="266"/>
      <c r="M784" s="266"/>
    </row>
    <row r="785" spans="10:13" s="75" customFormat="1">
      <c r="J785" s="266"/>
      <c r="K785" s="266"/>
      <c r="L785" s="266"/>
      <c r="M785" s="266"/>
    </row>
    <row r="786" spans="10:13" s="75" customFormat="1">
      <c r="J786" s="266"/>
      <c r="K786" s="266"/>
      <c r="L786" s="266"/>
      <c r="M786" s="266"/>
    </row>
    <row r="787" spans="10:13" s="75" customFormat="1">
      <c r="J787" s="266"/>
      <c r="K787" s="266"/>
      <c r="L787" s="266"/>
      <c r="M787" s="266"/>
    </row>
    <row r="788" spans="10:13" s="75" customFormat="1">
      <c r="J788" s="266"/>
      <c r="K788" s="266"/>
      <c r="L788" s="266"/>
      <c r="M788" s="266"/>
    </row>
    <row r="789" spans="10:13" s="75" customFormat="1">
      <c r="J789" s="266"/>
      <c r="K789" s="266"/>
      <c r="L789" s="266"/>
      <c r="M789" s="266"/>
    </row>
    <row r="790" spans="10:13" s="75" customFormat="1">
      <c r="J790" s="266"/>
      <c r="K790" s="266"/>
      <c r="L790" s="266"/>
      <c r="M790" s="266"/>
    </row>
    <row r="791" spans="10:13" s="75" customFormat="1">
      <c r="J791" s="266"/>
      <c r="K791" s="266"/>
      <c r="L791" s="266"/>
      <c r="M791" s="266"/>
    </row>
    <row r="792" spans="10:13" s="75" customFormat="1">
      <c r="J792" s="266"/>
      <c r="K792" s="266"/>
      <c r="L792" s="266"/>
      <c r="M792" s="266"/>
    </row>
    <row r="793" spans="10:13" s="75" customFormat="1">
      <c r="J793" s="266"/>
      <c r="K793" s="266"/>
      <c r="L793" s="266"/>
      <c r="M793" s="266"/>
    </row>
    <row r="794" spans="10:13" s="75" customFormat="1">
      <c r="J794" s="266"/>
      <c r="K794" s="266"/>
      <c r="L794" s="266"/>
      <c r="M794" s="266"/>
    </row>
    <row r="795" spans="10:13" s="75" customFormat="1">
      <c r="J795" s="266"/>
      <c r="K795" s="266"/>
      <c r="L795" s="266"/>
      <c r="M795" s="266"/>
    </row>
    <row r="796" spans="10:13" s="75" customFormat="1">
      <c r="J796" s="266"/>
      <c r="K796" s="266"/>
      <c r="L796" s="266"/>
      <c r="M796" s="266"/>
    </row>
    <row r="797" spans="10:13" s="75" customFormat="1">
      <c r="J797" s="266"/>
      <c r="K797" s="266"/>
      <c r="L797" s="266"/>
      <c r="M797" s="266"/>
    </row>
    <row r="798" spans="10:13" s="75" customFormat="1">
      <c r="J798" s="266"/>
      <c r="K798" s="266"/>
      <c r="L798" s="266"/>
      <c r="M798" s="266"/>
    </row>
    <row r="799" spans="10:13" s="75" customFormat="1">
      <c r="J799" s="266"/>
      <c r="K799" s="266"/>
      <c r="L799" s="266"/>
      <c r="M799" s="266"/>
    </row>
    <row r="800" spans="10:13" s="75" customFormat="1">
      <c r="J800" s="266"/>
      <c r="K800" s="266"/>
      <c r="L800" s="266"/>
      <c r="M800" s="266"/>
    </row>
    <row r="801" spans="10:13" s="75" customFormat="1">
      <c r="J801" s="266"/>
      <c r="K801" s="266"/>
      <c r="L801" s="266"/>
      <c r="M801" s="266"/>
    </row>
    <row r="802" spans="10:13" s="75" customFormat="1">
      <c r="J802" s="266"/>
      <c r="K802" s="266"/>
      <c r="L802" s="266"/>
      <c r="M802" s="266"/>
    </row>
    <row r="803" spans="10:13" s="75" customFormat="1">
      <c r="J803" s="266"/>
      <c r="K803" s="266"/>
      <c r="L803" s="266"/>
      <c r="M803" s="266"/>
    </row>
    <row r="804" spans="10:13" s="75" customFormat="1">
      <c r="J804" s="266"/>
      <c r="K804" s="266"/>
      <c r="L804" s="266"/>
      <c r="M804" s="266"/>
    </row>
    <row r="805" spans="10:13" s="75" customFormat="1">
      <c r="J805" s="266"/>
      <c r="K805" s="266"/>
      <c r="L805" s="266"/>
      <c r="M805" s="266"/>
    </row>
    <row r="806" spans="10:13" s="75" customFormat="1">
      <c r="J806" s="266"/>
      <c r="K806" s="266"/>
      <c r="L806" s="266"/>
      <c r="M806" s="266"/>
    </row>
    <row r="807" spans="10:13" s="75" customFormat="1">
      <c r="J807" s="266"/>
      <c r="K807" s="266"/>
      <c r="L807" s="266"/>
      <c r="M807" s="266"/>
    </row>
    <row r="808" spans="10:13" s="75" customFormat="1">
      <c r="J808" s="266"/>
      <c r="K808" s="266"/>
      <c r="L808" s="266"/>
      <c r="M808" s="266"/>
    </row>
    <row r="809" spans="10:13" s="75" customFormat="1">
      <c r="J809" s="266"/>
      <c r="K809" s="266"/>
      <c r="L809" s="266"/>
      <c r="M809" s="266"/>
    </row>
    <row r="810" spans="10:13" s="75" customFormat="1">
      <c r="J810" s="266"/>
      <c r="K810" s="266"/>
      <c r="L810" s="266"/>
      <c r="M810" s="266"/>
    </row>
    <row r="811" spans="10:13" s="75" customFormat="1">
      <c r="J811" s="266"/>
      <c r="K811" s="266"/>
      <c r="L811" s="266"/>
      <c r="M811" s="266"/>
    </row>
    <row r="812" spans="10:13" s="75" customFormat="1">
      <c r="J812" s="266"/>
      <c r="K812" s="266"/>
      <c r="L812" s="266"/>
      <c r="M812" s="266"/>
    </row>
    <row r="813" spans="10:13" s="75" customFormat="1">
      <c r="J813" s="266"/>
      <c r="K813" s="266"/>
      <c r="L813" s="266"/>
      <c r="M813" s="266"/>
    </row>
    <row r="814" spans="10:13" s="75" customFormat="1">
      <c r="J814" s="266"/>
      <c r="K814" s="266"/>
      <c r="L814" s="266"/>
      <c r="M814" s="266"/>
    </row>
    <row r="815" spans="10:13" s="75" customFormat="1">
      <c r="J815" s="266"/>
      <c r="K815" s="266"/>
      <c r="L815" s="266"/>
      <c r="M815" s="266"/>
    </row>
    <row r="816" spans="10:13" s="75" customFormat="1">
      <c r="J816" s="266"/>
      <c r="K816" s="266"/>
      <c r="L816" s="266"/>
      <c r="M816" s="266"/>
    </row>
    <row r="817" spans="10:13" s="75" customFormat="1">
      <c r="J817" s="266"/>
      <c r="K817" s="266"/>
      <c r="L817" s="266"/>
      <c r="M817" s="266"/>
    </row>
    <row r="818" spans="10:13" s="75" customFormat="1">
      <c r="J818" s="266"/>
      <c r="K818" s="266"/>
      <c r="L818" s="266"/>
      <c r="M818" s="266"/>
    </row>
    <row r="819" spans="10:13" s="75" customFormat="1">
      <c r="J819" s="266"/>
      <c r="K819" s="266"/>
      <c r="L819" s="266"/>
      <c r="M819" s="266"/>
    </row>
    <row r="820" spans="10:13" s="75" customFormat="1">
      <c r="J820" s="266"/>
      <c r="K820" s="266"/>
      <c r="L820" s="266"/>
      <c r="M820" s="266"/>
    </row>
    <row r="821" spans="10:13" s="75" customFormat="1">
      <c r="J821" s="266"/>
      <c r="K821" s="266"/>
      <c r="L821" s="266"/>
      <c r="M821" s="266"/>
    </row>
    <row r="822" spans="10:13" s="75" customFormat="1">
      <c r="J822" s="266"/>
      <c r="K822" s="266"/>
      <c r="L822" s="266"/>
      <c r="M822" s="266"/>
    </row>
    <row r="823" spans="10:13" s="75" customFormat="1">
      <c r="J823" s="266"/>
      <c r="K823" s="266"/>
      <c r="L823" s="266"/>
      <c r="M823" s="266"/>
    </row>
    <row r="824" spans="10:13" s="75" customFormat="1">
      <c r="J824" s="266"/>
      <c r="K824" s="266"/>
      <c r="L824" s="266"/>
      <c r="M824" s="266"/>
    </row>
    <row r="825" spans="10:13" s="75" customFormat="1">
      <c r="J825" s="266"/>
      <c r="K825" s="266"/>
      <c r="L825" s="266"/>
      <c r="M825" s="266"/>
    </row>
    <row r="826" spans="10:13" s="75" customFormat="1">
      <c r="J826" s="266"/>
      <c r="K826" s="266"/>
      <c r="L826" s="266"/>
      <c r="M826" s="266"/>
    </row>
    <row r="827" spans="10:13" s="75" customFormat="1">
      <c r="J827" s="266"/>
      <c r="K827" s="266"/>
      <c r="L827" s="266"/>
      <c r="M827" s="266"/>
    </row>
    <row r="828" spans="10:13" s="75" customFormat="1">
      <c r="J828" s="266"/>
      <c r="K828" s="266"/>
      <c r="L828" s="266"/>
      <c r="M828" s="266"/>
    </row>
    <row r="829" spans="10:13" s="75" customFormat="1">
      <c r="J829" s="266"/>
      <c r="K829" s="266"/>
      <c r="L829" s="266"/>
      <c r="M829" s="266"/>
    </row>
    <row r="830" spans="10:13" s="75" customFormat="1">
      <c r="J830" s="266"/>
      <c r="K830" s="266"/>
      <c r="L830" s="266"/>
      <c r="M830" s="266"/>
    </row>
    <row r="831" spans="10:13" s="75" customFormat="1">
      <c r="J831" s="266"/>
      <c r="K831" s="266"/>
      <c r="L831" s="266"/>
      <c r="M831" s="266"/>
    </row>
    <row r="832" spans="10:13" s="75" customFormat="1">
      <c r="J832" s="266"/>
      <c r="K832" s="266"/>
      <c r="L832" s="266"/>
      <c r="M832" s="266"/>
    </row>
    <row r="833" spans="10:13" s="75" customFormat="1">
      <c r="J833" s="266"/>
      <c r="K833" s="266"/>
      <c r="L833" s="266"/>
      <c r="M833" s="266"/>
    </row>
    <row r="834" spans="10:13" s="75" customFormat="1">
      <c r="J834" s="266"/>
      <c r="K834" s="266"/>
      <c r="L834" s="266"/>
      <c r="M834" s="266"/>
    </row>
    <row r="835" spans="10:13" s="75" customFormat="1">
      <c r="J835" s="266"/>
      <c r="K835" s="266"/>
      <c r="L835" s="266"/>
      <c r="M835" s="266"/>
    </row>
    <row r="836" spans="10:13" s="75" customFormat="1">
      <c r="J836" s="266"/>
      <c r="K836" s="266"/>
      <c r="L836" s="266"/>
      <c r="M836" s="266"/>
    </row>
    <row r="837" spans="10:13" s="75" customFormat="1">
      <c r="J837" s="266"/>
      <c r="K837" s="266"/>
      <c r="L837" s="266"/>
      <c r="M837" s="266"/>
    </row>
    <row r="838" spans="10:13" s="75" customFormat="1">
      <c r="J838" s="266"/>
      <c r="K838" s="266"/>
      <c r="L838" s="266"/>
      <c r="M838" s="266"/>
    </row>
    <row r="839" spans="10:13" s="75" customFormat="1">
      <c r="J839" s="266"/>
      <c r="K839" s="266"/>
      <c r="L839" s="266"/>
      <c r="M839" s="266"/>
    </row>
    <row r="840" spans="10:13" s="75" customFormat="1">
      <c r="J840" s="266"/>
      <c r="K840" s="266"/>
      <c r="L840" s="266"/>
      <c r="M840" s="266"/>
    </row>
    <row r="841" spans="10:13" s="75" customFormat="1">
      <c r="J841" s="266"/>
      <c r="K841" s="266"/>
      <c r="L841" s="266"/>
      <c r="M841" s="266"/>
    </row>
    <row r="842" spans="10:13" s="75" customFormat="1">
      <c r="J842" s="266"/>
      <c r="K842" s="266"/>
      <c r="L842" s="266"/>
      <c r="M842" s="266"/>
    </row>
    <row r="843" spans="10:13" s="75" customFormat="1">
      <c r="J843" s="266"/>
      <c r="K843" s="266"/>
      <c r="L843" s="266"/>
      <c r="M843" s="266"/>
    </row>
    <row r="844" spans="10:13" s="75" customFormat="1">
      <c r="J844" s="266"/>
      <c r="K844" s="266"/>
      <c r="L844" s="266"/>
      <c r="M844" s="266"/>
    </row>
    <row r="845" spans="10:13" s="75" customFormat="1">
      <c r="J845" s="266"/>
      <c r="K845" s="266"/>
      <c r="L845" s="266"/>
      <c r="M845" s="266"/>
    </row>
    <row r="846" spans="10:13" s="75" customFormat="1">
      <c r="J846" s="266"/>
      <c r="K846" s="266"/>
      <c r="L846" s="266"/>
      <c r="M846" s="266"/>
    </row>
    <row r="847" spans="10:13" s="75" customFormat="1">
      <c r="J847" s="266"/>
      <c r="K847" s="266"/>
      <c r="L847" s="266"/>
      <c r="M847" s="266"/>
    </row>
    <row r="848" spans="10:13" s="75" customFormat="1">
      <c r="J848" s="266"/>
      <c r="K848" s="266"/>
      <c r="L848" s="266"/>
      <c r="M848" s="266"/>
    </row>
    <row r="849" spans="10:13" s="75" customFormat="1">
      <c r="J849" s="266"/>
      <c r="K849" s="266"/>
      <c r="L849" s="266"/>
      <c r="M849" s="266"/>
    </row>
    <row r="850" spans="10:13" s="75" customFormat="1">
      <c r="J850" s="266"/>
      <c r="K850" s="266"/>
      <c r="L850" s="266"/>
      <c r="M850" s="266"/>
    </row>
    <row r="851" spans="10:13" s="75" customFormat="1">
      <c r="J851" s="266"/>
      <c r="K851" s="266"/>
      <c r="L851" s="266"/>
      <c r="M851" s="266"/>
    </row>
    <row r="852" spans="10:13" s="75" customFormat="1">
      <c r="J852" s="266"/>
      <c r="K852" s="266"/>
      <c r="L852" s="266"/>
      <c r="M852" s="266"/>
    </row>
    <row r="853" spans="10:13" s="75" customFormat="1">
      <c r="J853" s="266"/>
      <c r="K853" s="266"/>
      <c r="L853" s="266"/>
      <c r="M853" s="266"/>
    </row>
    <row r="854" spans="10:13" s="75" customFormat="1">
      <c r="J854" s="266"/>
      <c r="K854" s="266"/>
      <c r="L854" s="266"/>
      <c r="M854" s="266"/>
    </row>
    <row r="855" spans="10:13" s="75" customFormat="1">
      <c r="J855" s="266"/>
      <c r="K855" s="266"/>
      <c r="L855" s="266"/>
      <c r="M855" s="266"/>
    </row>
    <row r="856" spans="10:13" s="75" customFormat="1">
      <c r="J856" s="266"/>
      <c r="K856" s="266"/>
      <c r="L856" s="266"/>
      <c r="M856" s="266"/>
    </row>
    <row r="857" spans="10:13" s="75" customFormat="1">
      <c r="J857" s="266"/>
      <c r="K857" s="266"/>
      <c r="L857" s="266"/>
      <c r="M857" s="266"/>
    </row>
    <row r="858" spans="10:13" s="75" customFormat="1">
      <c r="J858" s="266"/>
      <c r="K858" s="266"/>
      <c r="L858" s="266"/>
      <c r="M858" s="266"/>
    </row>
    <row r="859" spans="10:13" s="75" customFormat="1">
      <c r="J859" s="266"/>
      <c r="K859" s="266"/>
      <c r="L859" s="266"/>
      <c r="M859" s="266"/>
    </row>
    <row r="860" spans="10:13" s="75" customFormat="1">
      <c r="J860" s="266"/>
      <c r="K860" s="266"/>
      <c r="L860" s="266"/>
      <c r="M860" s="266"/>
    </row>
    <row r="861" spans="10:13" s="75" customFormat="1">
      <c r="J861" s="266"/>
      <c r="K861" s="266"/>
      <c r="L861" s="266"/>
      <c r="M861" s="266"/>
    </row>
    <row r="862" spans="10:13" s="75" customFormat="1">
      <c r="J862" s="266"/>
      <c r="K862" s="266"/>
      <c r="L862" s="266"/>
      <c r="M862" s="266"/>
    </row>
    <row r="863" spans="10:13" s="75" customFormat="1">
      <c r="J863" s="266"/>
      <c r="K863" s="266"/>
      <c r="L863" s="266"/>
      <c r="M863" s="266"/>
    </row>
    <row r="864" spans="10:13" s="75" customFormat="1">
      <c r="J864" s="266"/>
      <c r="K864" s="266"/>
      <c r="L864" s="266"/>
      <c r="M864" s="266"/>
    </row>
    <row r="865" spans="10:13" s="75" customFormat="1">
      <c r="J865" s="266"/>
      <c r="K865" s="266"/>
      <c r="L865" s="266"/>
      <c r="M865" s="266"/>
    </row>
    <row r="866" spans="10:13" s="75" customFormat="1">
      <c r="J866" s="266"/>
      <c r="K866" s="266"/>
      <c r="L866" s="266"/>
      <c r="M866" s="266"/>
    </row>
    <row r="867" spans="10:13" s="75" customFormat="1">
      <c r="J867" s="266"/>
      <c r="K867" s="266"/>
      <c r="L867" s="266"/>
      <c r="M867" s="266"/>
    </row>
    <row r="868" spans="10:13" s="75" customFormat="1">
      <c r="J868" s="266"/>
      <c r="K868" s="266"/>
      <c r="L868" s="266"/>
      <c r="M868" s="266"/>
    </row>
    <row r="869" spans="10:13" s="75" customFormat="1">
      <c r="J869" s="266"/>
      <c r="K869" s="266"/>
      <c r="L869" s="266"/>
      <c r="M869" s="266"/>
    </row>
    <row r="870" spans="10:13" s="75" customFormat="1">
      <c r="J870" s="266"/>
      <c r="K870" s="266"/>
      <c r="L870" s="266"/>
      <c r="M870" s="266"/>
    </row>
    <row r="871" spans="10:13" s="75" customFormat="1">
      <c r="J871" s="266"/>
      <c r="K871" s="266"/>
      <c r="L871" s="266"/>
      <c r="M871" s="266"/>
    </row>
    <row r="872" spans="10:13" s="75" customFormat="1">
      <c r="J872" s="266"/>
      <c r="K872" s="266"/>
      <c r="L872" s="266"/>
      <c r="M872" s="266"/>
    </row>
    <row r="873" spans="10:13" s="75" customFormat="1">
      <c r="J873" s="266"/>
      <c r="K873" s="266"/>
      <c r="L873" s="266"/>
      <c r="M873" s="266"/>
    </row>
    <row r="874" spans="10:13" s="75" customFormat="1">
      <c r="J874" s="266"/>
      <c r="K874" s="266"/>
      <c r="L874" s="266"/>
      <c r="M874" s="266"/>
    </row>
    <row r="875" spans="10:13" s="75" customFormat="1">
      <c r="J875" s="266"/>
      <c r="K875" s="266"/>
      <c r="L875" s="266"/>
      <c r="M875" s="266"/>
    </row>
    <row r="876" spans="10:13" s="75" customFormat="1">
      <c r="J876" s="266"/>
      <c r="K876" s="266"/>
      <c r="L876" s="266"/>
      <c r="M876" s="266"/>
    </row>
    <row r="877" spans="10:13" s="75" customFormat="1">
      <c r="J877" s="266"/>
      <c r="K877" s="266"/>
      <c r="L877" s="266"/>
      <c r="M877" s="266"/>
    </row>
    <row r="878" spans="10:13" s="75" customFormat="1">
      <c r="J878" s="266"/>
      <c r="K878" s="266"/>
      <c r="L878" s="266"/>
      <c r="M878" s="266"/>
    </row>
    <row r="879" spans="10:13" s="75" customFormat="1">
      <c r="J879" s="266"/>
      <c r="K879" s="266"/>
      <c r="L879" s="266"/>
      <c r="M879" s="266"/>
    </row>
    <row r="880" spans="10:13" s="75" customFormat="1">
      <c r="J880" s="266"/>
      <c r="K880" s="266"/>
      <c r="L880" s="266"/>
      <c r="M880" s="266"/>
    </row>
    <row r="881" spans="10:13" s="75" customFormat="1">
      <c r="J881" s="266"/>
      <c r="K881" s="266"/>
      <c r="L881" s="266"/>
      <c r="M881" s="266"/>
    </row>
    <row r="882" spans="10:13" s="75" customFormat="1">
      <c r="J882" s="266"/>
      <c r="K882" s="266"/>
      <c r="L882" s="266"/>
      <c r="M882" s="266"/>
    </row>
    <row r="883" spans="10:13" s="75" customFormat="1">
      <c r="J883" s="266"/>
      <c r="K883" s="266"/>
      <c r="L883" s="266"/>
      <c r="M883" s="266"/>
    </row>
    <row r="884" spans="10:13" s="75" customFormat="1">
      <c r="J884" s="266"/>
      <c r="K884" s="266"/>
      <c r="L884" s="266"/>
      <c r="M884" s="266"/>
    </row>
    <row r="885" spans="10:13" s="75" customFormat="1">
      <c r="J885" s="266"/>
      <c r="K885" s="266"/>
      <c r="L885" s="266"/>
      <c r="M885" s="266"/>
    </row>
    <row r="886" spans="10:13" s="75" customFormat="1">
      <c r="J886" s="266"/>
      <c r="K886" s="266"/>
      <c r="L886" s="266"/>
      <c r="M886" s="266"/>
    </row>
    <row r="887" spans="10:13" s="75" customFormat="1">
      <c r="J887" s="266"/>
      <c r="K887" s="266"/>
      <c r="L887" s="266"/>
      <c r="M887" s="266"/>
    </row>
    <row r="888" spans="10:13" s="75" customFormat="1">
      <c r="J888" s="266"/>
      <c r="K888" s="266"/>
      <c r="L888" s="266"/>
      <c r="M888" s="266"/>
    </row>
    <row r="889" spans="10:13" s="75" customFormat="1">
      <c r="J889" s="266"/>
      <c r="K889" s="266"/>
      <c r="L889" s="266"/>
      <c r="M889" s="266"/>
    </row>
    <row r="890" spans="10:13" s="75" customFormat="1">
      <c r="J890" s="266"/>
      <c r="K890" s="266"/>
      <c r="L890" s="266"/>
      <c r="M890" s="266"/>
    </row>
    <row r="891" spans="10:13" s="75" customFormat="1">
      <c r="J891" s="266"/>
      <c r="K891" s="266"/>
      <c r="L891" s="266"/>
      <c r="M891" s="266"/>
    </row>
    <row r="892" spans="10:13" s="75" customFormat="1">
      <c r="J892" s="266"/>
      <c r="K892" s="266"/>
      <c r="L892" s="266"/>
      <c r="M892" s="266"/>
    </row>
    <row r="893" spans="10:13" s="75" customFormat="1">
      <c r="J893" s="266"/>
      <c r="K893" s="266"/>
      <c r="L893" s="266"/>
      <c r="M893" s="266"/>
    </row>
    <row r="894" spans="10:13" s="75" customFormat="1">
      <c r="J894" s="266"/>
      <c r="K894" s="266"/>
      <c r="L894" s="266"/>
      <c r="M894" s="266"/>
    </row>
    <row r="895" spans="10:13" s="75" customFormat="1">
      <c r="J895" s="266"/>
      <c r="K895" s="266"/>
      <c r="L895" s="266"/>
      <c r="M895" s="266"/>
    </row>
    <row r="896" spans="10:13" s="75" customFormat="1">
      <c r="J896" s="266"/>
      <c r="K896" s="266"/>
      <c r="L896" s="266"/>
      <c r="M896" s="266"/>
    </row>
    <row r="897" spans="10:13" s="75" customFormat="1">
      <c r="J897" s="266"/>
      <c r="K897" s="266"/>
      <c r="L897" s="266"/>
      <c r="M897" s="266"/>
    </row>
    <row r="898" spans="10:13" s="75" customFormat="1">
      <c r="J898" s="266"/>
      <c r="K898" s="266"/>
      <c r="L898" s="266"/>
      <c r="M898" s="266"/>
    </row>
    <row r="899" spans="10:13" s="75" customFormat="1">
      <c r="J899" s="266"/>
      <c r="K899" s="266"/>
      <c r="L899" s="266"/>
      <c r="M899" s="266"/>
    </row>
    <row r="900" spans="10:13" s="75" customFormat="1">
      <c r="J900" s="266"/>
      <c r="K900" s="266"/>
      <c r="L900" s="266"/>
      <c r="M900" s="266"/>
    </row>
    <row r="901" spans="10:13" s="75" customFormat="1">
      <c r="J901" s="266"/>
      <c r="K901" s="266"/>
      <c r="L901" s="266"/>
      <c r="M901" s="266"/>
    </row>
    <row r="902" spans="10:13" s="75" customFormat="1">
      <c r="J902" s="266"/>
      <c r="K902" s="266"/>
      <c r="L902" s="266"/>
      <c r="M902" s="266"/>
    </row>
    <row r="903" spans="10:13" s="75" customFormat="1">
      <c r="J903" s="266"/>
      <c r="K903" s="266"/>
      <c r="L903" s="266"/>
      <c r="M903" s="266"/>
    </row>
    <row r="904" spans="10:13" s="75" customFormat="1">
      <c r="J904" s="266"/>
      <c r="K904" s="266"/>
      <c r="L904" s="266"/>
      <c r="M904" s="266"/>
    </row>
    <row r="905" spans="10:13" s="75" customFormat="1">
      <c r="J905" s="266"/>
      <c r="K905" s="266"/>
      <c r="L905" s="266"/>
      <c r="M905" s="266"/>
    </row>
    <row r="906" spans="10:13" s="75" customFormat="1">
      <c r="J906" s="266"/>
      <c r="K906" s="266"/>
      <c r="L906" s="266"/>
      <c r="M906" s="266"/>
    </row>
    <row r="907" spans="10:13" s="75" customFormat="1">
      <c r="J907" s="266"/>
      <c r="K907" s="266"/>
      <c r="L907" s="266"/>
      <c r="M907" s="266"/>
    </row>
    <row r="908" spans="10:13" s="75" customFormat="1">
      <c r="J908" s="266"/>
      <c r="K908" s="266"/>
      <c r="L908" s="266"/>
      <c r="M908" s="266"/>
    </row>
    <row r="909" spans="10:13" s="75" customFormat="1">
      <c r="J909" s="266"/>
      <c r="K909" s="266"/>
      <c r="L909" s="266"/>
      <c r="M909" s="266"/>
    </row>
    <row r="910" spans="10:13" s="75" customFormat="1">
      <c r="J910" s="266"/>
      <c r="K910" s="266"/>
      <c r="L910" s="266"/>
      <c r="M910" s="266"/>
    </row>
    <row r="911" spans="10:13" s="75" customFormat="1">
      <c r="J911" s="266"/>
      <c r="K911" s="266"/>
      <c r="L911" s="266"/>
      <c r="M911" s="266"/>
    </row>
    <row r="912" spans="10:13" s="75" customFormat="1">
      <c r="J912" s="266"/>
      <c r="K912" s="266"/>
      <c r="L912" s="266"/>
      <c r="M912" s="266"/>
    </row>
    <row r="913" spans="10:13" s="75" customFormat="1">
      <c r="J913" s="266"/>
      <c r="K913" s="266"/>
      <c r="L913" s="266"/>
      <c r="M913" s="266"/>
    </row>
    <row r="914" spans="10:13" s="75" customFormat="1">
      <c r="J914" s="266"/>
      <c r="K914" s="266"/>
      <c r="L914" s="266"/>
      <c r="M914" s="266"/>
    </row>
    <row r="915" spans="10:13" s="75" customFormat="1">
      <c r="J915" s="266"/>
      <c r="K915" s="266"/>
      <c r="L915" s="266"/>
      <c r="M915" s="266"/>
    </row>
    <row r="916" spans="10:13" s="75" customFormat="1">
      <c r="J916" s="266"/>
      <c r="K916" s="266"/>
      <c r="L916" s="266"/>
      <c r="M916" s="266"/>
    </row>
    <row r="917" spans="10:13" s="75" customFormat="1">
      <c r="J917" s="266"/>
      <c r="K917" s="266"/>
      <c r="L917" s="266"/>
      <c r="M917" s="266"/>
    </row>
    <row r="918" spans="10:13" s="75" customFormat="1">
      <c r="J918" s="266"/>
      <c r="K918" s="266"/>
      <c r="L918" s="266"/>
      <c r="M918" s="266"/>
    </row>
    <row r="919" spans="10:13" s="75" customFormat="1">
      <c r="J919" s="266"/>
      <c r="K919" s="266"/>
      <c r="L919" s="266"/>
      <c r="M919" s="266"/>
    </row>
    <row r="920" spans="10:13" s="75" customFormat="1">
      <c r="J920" s="266"/>
      <c r="K920" s="266"/>
      <c r="L920" s="266"/>
      <c r="M920" s="266"/>
    </row>
    <row r="921" spans="10:13" s="75" customFormat="1">
      <c r="J921" s="266"/>
      <c r="K921" s="266"/>
      <c r="L921" s="266"/>
      <c r="M921" s="266"/>
    </row>
    <row r="922" spans="10:13" s="75" customFormat="1">
      <c r="J922" s="266"/>
      <c r="K922" s="266"/>
      <c r="L922" s="266"/>
      <c r="M922" s="266"/>
    </row>
    <row r="923" spans="10:13" s="75" customFormat="1">
      <c r="J923" s="266"/>
      <c r="K923" s="266"/>
      <c r="L923" s="266"/>
      <c r="M923" s="266"/>
    </row>
    <row r="924" spans="10:13" s="75" customFormat="1">
      <c r="J924" s="266"/>
      <c r="K924" s="266"/>
      <c r="L924" s="266"/>
      <c r="M924" s="266"/>
    </row>
    <row r="925" spans="10:13" s="75" customFormat="1">
      <c r="J925" s="266"/>
      <c r="K925" s="266"/>
      <c r="L925" s="266"/>
      <c r="M925" s="266"/>
    </row>
    <row r="926" spans="10:13" s="75" customFormat="1">
      <c r="J926" s="266"/>
      <c r="K926" s="266"/>
      <c r="L926" s="266"/>
      <c r="M926" s="266"/>
    </row>
    <row r="927" spans="10:13" s="75" customFormat="1">
      <c r="J927" s="266"/>
      <c r="K927" s="266"/>
      <c r="L927" s="266"/>
      <c r="M927" s="266"/>
    </row>
    <row r="928" spans="10:13" s="75" customFormat="1">
      <c r="J928" s="266"/>
      <c r="K928" s="266"/>
      <c r="L928" s="266"/>
      <c r="M928" s="266"/>
    </row>
    <row r="929" spans="10:13" s="75" customFormat="1">
      <c r="J929" s="266"/>
      <c r="K929" s="266"/>
      <c r="L929" s="266"/>
      <c r="M929" s="266"/>
    </row>
    <row r="930" spans="10:13" s="75" customFormat="1">
      <c r="J930" s="266"/>
      <c r="K930" s="266"/>
      <c r="L930" s="266"/>
      <c r="M930" s="266"/>
    </row>
    <row r="931" spans="10:13" s="75" customFormat="1">
      <c r="J931" s="266"/>
      <c r="K931" s="266"/>
      <c r="L931" s="266"/>
      <c r="M931" s="266"/>
    </row>
    <row r="932" spans="10:13" s="75" customFormat="1">
      <c r="J932" s="266"/>
      <c r="K932" s="266"/>
      <c r="L932" s="266"/>
      <c r="M932" s="266"/>
    </row>
    <row r="933" spans="10:13" s="75" customFormat="1">
      <c r="J933" s="266"/>
      <c r="K933" s="266"/>
      <c r="L933" s="266"/>
      <c r="M933" s="266"/>
    </row>
    <row r="934" spans="10:13" s="75" customFormat="1">
      <c r="J934" s="266"/>
      <c r="K934" s="266"/>
      <c r="L934" s="266"/>
      <c r="M934" s="266"/>
    </row>
    <row r="935" spans="10:13" s="75" customFormat="1">
      <c r="J935" s="266"/>
      <c r="K935" s="266"/>
      <c r="L935" s="266"/>
      <c r="M935" s="266"/>
    </row>
    <row r="936" spans="10:13" s="75" customFormat="1">
      <c r="J936" s="266"/>
      <c r="K936" s="266"/>
      <c r="L936" s="266"/>
      <c r="M936" s="266"/>
    </row>
    <row r="937" spans="10:13" s="75" customFormat="1">
      <c r="J937" s="266"/>
      <c r="K937" s="266"/>
      <c r="L937" s="266"/>
      <c r="M937" s="266"/>
    </row>
    <row r="938" spans="10:13" s="75" customFormat="1">
      <c r="J938" s="266"/>
      <c r="K938" s="266"/>
      <c r="L938" s="266"/>
      <c r="M938" s="266"/>
    </row>
  </sheetData>
  <autoFilter ref="B9:M61"/>
  <mergeCells count="19">
    <mergeCell ref="H12:L12"/>
    <mergeCell ref="H20:L20"/>
    <mergeCell ref="H30:L30"/>
    <mergeCell ref="E66:G66"/>
    <mergeCell ref="H66:I66"/>
    <mergeCell ref="J66:L66"/>
    <mergeCell ref="H36:L36"/>
    <mergeCell ref="H41:L41"/>
    <mergeCell ref="H49:L49"/>
    <mergeCell ref="H53:L53"/>
    <mergeCell ref="M66:N66"/>
    <mergeCell ref="E64:G64"/>
    <mergeCell ref="M64:N64"/>
    <mergeCell ref="E65:G65"/>
    <mergeCell ref="M65:N65"/>
    <mergeCell ref="H65:I65"/>
    <mergeCell ref="J65:L65"/>
    <mergeCell ref="J64:L64"/>
    <mergeCell ref="H64:I64"/>
  </mergeCells>
  <conditionalFormatting sqref="I14:I15">
    <cfRule type="cellIs" dxfId="9" priority="5" operator="lessThan">
      <formula>$K14</formula>
    </cfRule>
  </conditionalFormatting>
  <conditionalFormatting sqref="I17:I18 I38:I39">
    <cfRule type="cellIs" dxfId="8" priority="16" operator="lessThan">
      <formula>$K17</formula>
    </cfRule>
  </conditionalFormatting>
  <conditionalFormatting sqref="I22:I25">
    <cfRule type="cellIs" dxfId="7" priority="6" operator="lessThan">
      <formula>$K22</formula>
    </cfRule>
  </conditionalFormatting>
  <conditionalFormatting sqref="I27:I28 I51">
    <cfRule type="cellIs" dxfId="6" priority="20" operator="lessThan">
      <formula>$K27</formula>
    </cfRule>
  </conditionalFormatting>
  <conditionalFormatting sqref="I32:I34">
    <cfRule type="cellIs" dxfId="5" priority="2" operator="lessThan">
      <formula>$K32</formula>
    </cfRule>
  </conditionalFormatting>
  <conditionalFormatting sqref="I43:I47">
    <cfRule type="cellIs" dxfId="4" priority="14" operator="lessThan">
      <formula>$K43</formula>
    </cfRule>
  </conditionalFormatting>
  <conditionalFormatting sqref="I55:I60">
    <cfRule type="cellIs" dxfId="3" priority="4" operator="lessThan">
      <formula>$K55</formula>
    </cfRule>
  </conditionalFormatting>
  <conditionalFormatting sqref="L6:L7">
    <cfRule type="cellIs" dxfId="2" priority="18" operator="lessThan">
      <formula>$L6</formula>
    </cfRule>
  </conditionalFormatting>
  <conditionalFormatting sqref="M8:N8">
    <cfRule type="cellIs" dxfId="1" priority="17" operator="lessThan">
      <formula>$L8</formula>
    </cfRule>
  </conditionalFormatting>
  <conditionalFormatting sqref="N7">
    <cfRule type="cellIs" dxfId="0" priority="21" operator="lessThan">
      <formula>#REF!</formula>
    </cfRule>
  </conditionalFormatting>
  <hyperlinks>
    <hyperlink ref="B8" location="Содержание!A1" display="К СОДЕРЖАНИЮ"/>
    <hyperlink ref="B63" location="'Услуги ДАИЧИ'!A1" display="Системы облачного управления компании &quot;ДАИЧИ&quot;"/>
  </hyperlinks>
  <printOptions gridLines="1"/>
  <pageMargins left="0.98425196850393704" right="0.47244094488188981" top="0.19685039370078741" bottom="0.19685039370078741" header="0.19685039370078741" footer="0.19685039370078741"/>
  <pageSetup paperSize="8" scale="71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794D3"/>
  </sheetPr>
  <dimension ref="A1:CJ985"/>
  <sheetViews>
    <sheetView showGridLines="0" zoomScale="70" zoomScaleNormal="70" workbookViewId="0"/>
  </sheetViews>
  <sheetFormatPr defaultColWidth="8.88671875" defaultRowHeight="14.4"/>
  <cols>
    <col min="1" max="1" width="2.77734375" style="1" customWidth="1"/>
    <col min="2" max="2" width="42.5546875" style="4" customWidth="1"/>
    <col min="3" max="3" width="63.77734375" style="4" customWidth="1"/>
    <col min="4" max="4" width="48" style="4" customWidth="1"/>
    <col min="5" max="5" width="40.77734375" style="4" customWidth="1"/>
    <col min="6" max="14" width="8.88671875" style="1"/>
    <col min="15" max="15" width="40.44140625" style="1" customWidth="1"/>
    <col min="16" max="16" width="35" style="1" customWidth="1"/>
    <col min="17" max="17" width="32" style="1" customWidth="1"/>
    <col min="18" max="18" width="20.6640625" style="1" customWidth="1"/>
    <col min="19" max="20" width="11.88671875" style="1" customWidth="1"/>
    <col min="21" max="88" width="8.88671875" style="1"/>
    <col min="89" max="16384" width="8.88671875" style="4"/>
  </cols>
  <sheetData>
    <row r="1" spans="2:5" s="1" customFormat="1"/>
    <row r="2" spans="2:5" ht="71.25" customHeight="1">
      <c r="B2" s="473" t="s">
        <v>46</v>
      </c>
      <c r="C2" s="474"/>
      <c r="D2" s="474"/>
      <c r="E2" s="475"/>
    </row>
    <row r="3" spans="2:5" ht="15.6">
      <c r="B3" s="66" t="s">
        <v>45</v>
      </c>
      <c r="C3" s="1"/>
      <c r="D3" s="9"/>
      <c r="E3" s="10"/>
    </row>
    <row r="4" spans="2:5" ht="18">
      <c r="B4" s="476" t="s">
        <v>47</v>
      </c>
      <c r="C4" s="477"/>
      <c r="D4" s="477"/>
      <c r="E4" s="478"/>
    </row>
    <row r="5" spans="2:5">
      <c r="B5" s="24"/>
      <c r="C5" s="5"/>
      <c r="D5" s="5"/>
      <c r="E5" s="18"/>
    </row>
    <row r="6" spans="2:5" ht="15.6">
      <c r="B6" s="479" t="s">
        <v>48</v>
      </c>
      <c r="C6" s="480"/>
      <c r="D6" s="480"/>
      <c r="E6" s="481"/>
    </row>
    <row r="7" spans="2:5" ht="15.6">
      <c r="B7" s="482" t="s">
        <v>49</v>
      </c>
      <c r="C7" s="483"/>
      <c r="D7" s="483"/>
      <c r="E7" s="484"/>
    </row>
    <row r="8" spans="2:5" ht="28.5" customHeight="1">
      <c r="B8" s="479" t="s">
        <v>75</v>
      </c>
      <c r="C8" s="480"/>
      <c r="D8" s="25"/>
      <c r="E8" s="26"/>
    </row>
    <row r="9" spans="2:5" ht="15.6">
      <c r="B9" s="27" t="s">
        <v>76</v>
      </c>
      <c r="C9" s="28"/>
      <c r="D9" s="28"/>
      <c r="E9" s="29"/>
    </row>
    <row r="10" spans="2:5" ht="5.0999999999999996" customHeight="1">
      <c r="B10" s="27"/>
      <c r="C10" s="28"/>
      <c r="D10" s="28"/>
      <c r="E10" s="29"/>
    </row>
    <row r="11" spans="2:5" ht="15.6">
      <c r="B11" s="467" t="s">
        <v>50</v>
      </c>
      <c r="C11" s="468"/>
      <c r="D11" s="468"/>
      <c r="E11" s="469"/>
    </row>
    <row r="12" spans="2:5" ht="29.25" customHeight="1">
      <c r="B12" s="470" t="s">
        <v>77</v>
      </c>
      <c r="C12" s="471"/>
      <c r="D12" s="471" t="s">
        <v>78</v>
      </c>
      <c r="E12" s="472"/>
    </row>
    <row r="13" spans="2:5" ht="42.9" customHeight="1">
      <c r="B13" s="3"/>
      <c r="C13" s="1"/>
      <c r="D13" s="11"/>
      <c r="E13" s="12"/>
    </row>
    <row r="14" spans="2:5">
      <c r="B14" s="3"/>
      <c r="C14" s="1"/>
      <c r="D14" s="1"/>
      <c r="E14" s="8"/>
    </row>
    <row r="15" spans="2:5">
      <c r="B15" s="3"/>
      <c r="C15" s="1"/>
      <c r="D15" s="1"/>
      <c r="E15" s="8"/>
    </row>
    <row r="16" spans="2:5">
      <c r="B16" s="3"/>
      <c r="C16" s="1"/>
      <c r="D16" s="1"/>
      <c r="E16" s="8"/>
    </row>
    <row r="17" spans="2:9">
      <c r="B17" s="3"/>
      <c r="C17" s="1"/>
      <c r="D17" s="1"/>
      <c r="E17" s="8"/>
      <c r="I17"/>
    </row>
    <row r="18" spans="2:9">
      <c r="B18" s="3"/>
      <c r="C18" s="1"/>
      <c r="D18" s="1"/>
      <c r="E18" s="8"/>
    </row>
    <row r="19" spans="2:9">
      <c r="B19" s="3"/>
      <c r="C19" s="1"/>
      <c r="D19" s="1"/>
      <c r="E19" s="8"/>
    </row>
    <row r="20" spans="2:9">
      <c r="B20" s="3"/>
      <c r="C20" s="1"/>
      <c r="D20" s="1"/>
      <c r="E20" s="8"/>
    </row>
    <row r="21" spans="2:9">
      <c r="B21" s="3"/>
      <c r="C21" s="1"/>
      <c r="D21" s="1"/>
      <c r="E21" s="8"/>
    </row>
    <row r="22" spans="2:9">
      <c r="B22" s="3"/>
      <c r="C22" s="1"/>
      <c r="D22" s="1"/>
      <c r="E22" s="8"/>
    </row>
    <row r="23" spans="2:9">
      <c r="B23" s="3"/>
      <c r="C23" s="1"/>
      <c r="D23" s="1"/>
      <c r="E23" s="8"/>
    </row>
    <row r="24" spans="2:9">
      <c r="B24" s="3"/>
      <c r="C24" s="1"/>
      <c r="D24" s="1"/>
      <c r="E24" s="8"/>
    </row>
    <row r="25" spans="2:9">
      <c r="B25" s="3"/>
      <c r="C25" s="1"/>
      <c r="D25" s="1"/>
      <c r="E25" s="8"/>
    </row>
    <row r="26" spans="2:9">
      <c r="B26" s="3"/>
      <c r="C26" s="1"/>
      <c r="D26" s="1"/>
      <c r="E26" s="8"/>
    </row>
    <row r="27" spans="2:9">
      <c r="B27" s="3"/>
      <c r="C27" s="1"/>
      <c r="D27" s="1"/>
      <c r="E27" s="8"/>
    </row>
    <row r="28" spans="2:9">
      <c r="B28" s="3"/>
      <c r="C28" s="1"/>
      <c r="D28" s="1"/>
      <c r="E28" s="8"/>
    </row>
    <row r="29" spans="2:9">
      <c r="B29" s="3"/>
      <c r="C29" s="1"/>
      <c r="D29" s="1"/>
      <c r="E29" s="8"/>
    </row>
    <row r="30" spans="2:9">
      <c r="B30" s="3"/>
      <c r="C30" s="1"/>
      <c r="D30" s="1"/>
      <c r="E30" s="8"/>
    </row>
    <row r="31" spans="2:9">
      <c r="B31" s="3"/>
      <c r="C31" s="1"/>
      <c r="D31" s="1"/>
      <c r="E31" s="8"/>
    </row>
    <row r="32" spans="2:9">
      <c r="B32" s="3"/>
      <c r="C32" s="1"/>
      <c r="D32" s="1"/>
      <c r="E32" s="8"/>
    </row>
    <row r="33" spans="2:13">
      <c r="B33" s="3"/>
      <c r="C33" s="1"/>
      <c r="D33" s="1"/>
      <c r="E33" s="8"/>
    </row>
    <row r="34" spans="2:13" ht="17.399999999999999" customHeight="1">
      <c r="B34" s="30" t="s">
        <v>79</v>
      </c>
      <c r="C34" s="1"/>
      <c r="D34" s="1"/>
      <c r="E34" s="8"/>
    </row>
    <row r="35" spans="2:13" ht="15.6">
      <c r="B35" s="57"/>
      <c r="C35" s="58" t="s">
        <v>51</v>
      </c>
      <c r="D35" s="59" t="s">
        <v>52</v>
      </c>
      <c r="E35" s="59" t="s">
        <v>53</v>
      </c>
    </row>
    <row r="36" spans="2:13" ht="18">
      <c r="B36" s="62" t="s">
        <v>54</v>
      </c>
      <c r="C36" s="63"/>
      <c r="D36" s="63"/>
      <c r="E36" s="63"/>
    </row>
    <row r="37" spans="2:13">
      <c r="B37" s="31" t="s">
        <v>55</v>
      </c>
      <c r="C37" s="32" t="s">
        <v>56</v>
      </c>
      <c r="D37" s="32" t="s">
        <v>80</v>
      </c>
      <c r="E37" s="32"/>
    </row>
    <row r="38" spans="2:13">
      <c r="B38" s="31" t="s">
        <v>57</v>
      </c>
      <c r="C38" s="32"/>
      <c r="D38" s="32"/>
      <c r="E38" s="32"/>
    </row>
    <row r="39" spans="2:13" ht="18">
      <c r="B39" s="64" t="s">
        <v>58</v>
      </c>
      <c r="C39" s="65"/>
      <c r="D39" s="65"/>
      <c r="E39" s="65"/>
    </row>
    <row r="40" spans="2:13">
      <c r="B40" s="33" t="s">
        <v>59</v>
      </c>
      <c r="C40" s="32"/>
      <c r="D40" s="32"/>
      <c r="E40" s="32" t="s">
        <v>60</v>
      </c>
    </row>
    <row r="41" spans="2:13">
      <c r="B41" s="33" t="s">
        <v>61</v>
      </c>
      <c r="C41" s="32" t="s">
        <v>62</v>
      </c>
      <c r="D41" s="32"/>
      <c r="E41" s="32"/>
    </row>
    <row r="42" spans="2:13">
      <c r="B42" s="33" t="s">
        <v>63</v>
      </c>
      <c r="C42" s="32" t="s">
        <v>64</v>
      </c>
      <c r="D42" s="32"/>
      <c r="E42" s="32"/>
    </row>
    <row r="43" spans="2:13" ht="39.75" customHeight="1">
      <c r="B43" s="140"/>
      <c r="C43" s="141"/>
      <c r="D43" s="141"/>
      <c r="E43" s="142"/>
      <c r="M43"/>
    </row>
    <row r="44" spans="2:13" ht="58.5" customHeight="1">
      <c r="B44" s="473" t="s">
        <v>65</v>
      </c>
      <c r="C44" s="474"/>
      <c r="D44" s="474"/>
      <c r="E44" s="475"/>
    </row>
    <row r="45" spans="2:13" ht="14.4" customHeight="1">
      <c r="B45" s="14"/>
      <c r="C45"/>
      <c r="D45"/>
      <c r="E45" s="15"/>
    </row>
    <row r="46" spans="2:13" ht="44.1" customHeight="1">
      <c r="B46" s="485" t="s">
        <v>66</v>
      </c>
      <c r="C46" s="486"/>
      <c r="D46" s="486"/>
      <c r="E46" s="487"/>
    </row>
    <row r="47" spans="2:13" ht="10.5" customHeight="1">
      <c r="B47" s="16"/>
      <c r="C47"/>
      <c r="D47"/>
      <c r="E47" s="15"/>
    </row>
    <row r="48" spans="2:13" ht="21">
      <c r="B48" s="464" t="s">
        <v>81</v>
      </c>
      <c r="C48" s="465"/>
      <c r="D48" s="465"/>
      <c r="E48" s="466"/>
    </row>
    <row r="49" spans="2:6" ht="15.6">
      <c r="B49" s="17"/>
      <c r="C49" s="5"/>
      <c r="D49" s="5"/>
      <c r="E49" s="18"/>
    </row>
    <row r="50" spans="2:6" ht="15.6">
      <c r="B50" s="19"/>
      <c r="C50" s="1"/>
      <c r="D50" s="34" t="s">
        <v>82</v>
      </c>
      <c r="E50" s="8"/>
    </row>
    <row r="51" spans="2:6" ht="15.6">
      <c r="B51" s="3"/>
      <c r="C51" s="1"/>
      <c r="D51" s="60" t="s">
        <v>67</v>
      </c>
      <c r="E51" s="60" t="s">
        <v>51</v>
      </c>
    </row>
    <row r="52" spans="2:6" ht="28.8">
      <c r="B52" s="3"/>
      <c r="C52" s="1"/>
      <c r="D52" s="35" t="s">
        <v>68</v>
      </c>
      <c r="E52" s="20" t="s">
        <v>243</v>
      </c>
    </row>
    <row r="53" spans="2:6" ht="16.5" customHeight="1">
      <c r="B53" s="3"/>
      <c r="C53" s="1"/>
      <c r="D53" s="36" t="s">
        <v>69</v>
      </c>
      <c r="E53" s="21" t="s">
        <v>70</v>
      </c>
      <c r="F53" s="162"/>
    </row>
    <row r="54" spans="2:6" ht="15.6">
      <c r="B54" s="3"/>
      <c r="C54" s="1"/>
      <c r="D54" s="60" t="s">
        <v>67</v>
      </c>
      <c r="E54" s="61" t="s">
        <v>71</v>
      </c>
      <c r="F54" s="163"/>
    </row>
    <row r="55" spans="2:6" ht="28.8">
      <c r="B55" s="3"/>
      <c r="C55" s="1"/>
      <c r="D55" s="35" t="s">
        <v>68</v>
      </c>
      <c r="E55" s="37"/>
      <c r="F55" s="163"/>
    </row>
    <row r="56" spans="2:6">
      <c r="B56" s="3"/>
      <c r="C56" s="1"/>
      <c r="D56" s="1"/>
      <c r="E56" s="8"/>
    </row>
    <row r="57" spans="2:6">
      <c r="B57" s="3"/>
      <c r="C57" s="1"/>
      <c r="D57" s="1"/>
      <c r="E57" s="8"/>
    </row>
    <row r="58" spans="2:6" ht="15.6">
      <c r="B58" s="22"/>
      <c r="C58" s="1"/>
      <c r="D58" s="1"/>
      <c r="E58" s="8"/>
    </row>
    <row r="59" spans="2:6" ht="15.6">
      <c r="B59" s="22"/>
      <c r="C59" s="1"/>
      <c r="D59" s="1"/>
      <c r="E59" s="8"/>
    </row>
    <row r="60" spans="2:6" ht="15.6">
      <c r="B60" s="22"/>
      <c r="C60" s="1"/>
      <c r="D60" s="1"/>
      <c r="E60" s="8"/>
    </row>
    <row r="61" spans="2:6">
      <c r="B61" s="3"/>
      <c r="C61" s="1"/>
      <c r="D61" s="1"/>
      <c r="E61" s="8"/>
    </row>
    <row r="62" spans="2:6">
      <c r="B62" s="3"/>
      <c r="C62" s="1"/>
      <c r="D62" s="1"/>
      <c r="E62" s="8"/>
    </row>
    <row r="63" spans="2:6">
      <c r="B63" s="3"/>
      <c r="C63" s="1"/>
      <c r="D63" s="1"/>
      <c r="E63" s="8"/>
    </row>
    <row r="64" spans="2:6">
      <c r="B64" s="3"/>
      <c r="C64" s="1"/>
      <c r="D64" s="1"/>
      <c r="E64" s="8"/>
    </row>
    <row r="65" spans="2:5">
      <c r="B65" s="6"/>
      <c r="C65" s="7"/>
      <c r="D65" s="7"/>
      <c r="E65" s="13"/>
    </row>
    <row r="66" spans="2:5" s="1" customFormat="1" ht="21">
      <c r="B66" s="464"/>
      <c r="C66" s="465"/>
      <c r="D66" s="465"/>
      <c r="E66" s="466"/>
    </row>
    <row r="67" spans="2:5" s="1" customFormat="1"/>
    <row r="68" spans="2:5" s="1" customFormat="1"/>
    <row r="69" spans="2:5" s="1" customFormat="1"/>
    <row r="70" spans="2:5" s="1" customFormat="1"/>
    <row r="71" spans="2:5" s="1" customFormat="1"/>
    <row r="72" spans="2:5" s="1" customFormat="1"/>
    <row r="73" spans="2:5" s="1" customFormat="1"/>
    <row r="74" spans="2:5" s="1" customFormat="1"/>
    <row r="75" spans="2:5" s="1" customFormat="1"/>
    <row r="76" spans="2:5" s="1" customFormat="1"/>
    <row r="77" spans="2:5" s="1" customFormat="1"/>
    <row r="78" spans="2:5" s="1" customFormat="1"/>
    <row r="79" spans="2:5" s="1" customFormat="1"/>
    <row r="80" spans="2:5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</sheetData>
  <mergeCells count="12">
    <mergeCell ref="B66:E66"/>
    <mergeCell ref="B11:E11"/>
    <mergeCell ref="B12:C12"/>
    <mergeCell ref="D12:E12"/>
    <mergeCell ref="B2:E2"/>
    <mergeCell ref="B4:E4"/>
    <mergeCell ref="B6:E6"/>
    <mergeCell ref="B7:E7"/>
    <mergeCell ref="B8:C8"/>
    <mergeCell ref="B48:E48"/>
    <mergeCell ref="B44:E44"/>
    <mergeCell ref="B46:E46"/>
  </mergeCells>
  <hyperlinks>
    <hyperlink ref="B3" location="Содержание!A1" display="К СОДЕРЖАНИЮ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794D3"/>
  </sheetPr>
  <dimension ref="A1:BZG57"/>
  <sheetViews>
    <sheetView showGridLines="0" zoomScale="55" zoomScaleNormal="55" zoomScalePageLayoutView="80" workbookViewId="0">
      <selection activeCell="Y51" sqref="Y51:AK55"/>
    </sheetView>
  </sheetViews>
  <sheetFormatPr defaultColWidth="8.88671875" defaultRowHeight="14.4"/>
  <cols>
    <col min="1" max="1" width="2.44140625" style="147" customWidth="1"/>
    <col min="2" max="2" width="10.33203125" style="38" customWidth="1"/>
    <col min="3" max="3" width="26.6640625" style="38" customWidth="1"/>
    <col min="4" max="4" width="21.6640625" style="38" customWidth="1"/>
    <col min="5" max="5" width="10.21875" style="38" customWidth="1"/>
    <col min="6" max="6" width="25" style="38" customWidth="1"/>
    <col min="7" max="8" width="14.109375" style="38" customWidth="1"/>
    <col min="9" max="9" width="13.88671875" style="38" customWidth="1"/>
    <col min="10" max="10" width="11.44140625" style="38" customWidth="1"/>
    <col min="11" max="11" width="9.77734375" style="38" customWidth="1"/>
    <col min="12" max="12" width="16.109375" style="38" customWidth="1"/>
    <col min="13" max="13" width="15.21875" style="38" customWidth="1"/>
    <col min="14" max="14" width="20" style="38" customWidth="1"/>
    <col min="15" max="15" width="19.109375" style="38" customWidth="1"/>
    <col min="16" max="16" width="16.44140625" style="38" customWidth="1"/>
    <col min="17" max="17" width="27" style="38" customWidth="1"/>
    <col min="18" max="19" width="8.88671875" style="38"/>
    <col min="20" max="21" width="11.33203125" style="38" customWidth="1"/>
    <col min="22" max="22" width="7.77734375" style="38" customWidth="1"/>
    <col min="23" max="29" width="11.33203125" style="147" customWidth="1"/>
    <col min="30" max="39" width="8.88671875" style="147"/>
    <col min="40" max="16384" width="8.88671875" style="38"/>
  </cols>
  <sheetData>
    <row r="1" spans="1:2035" s="147" customFormat="1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  <c r="IS1" s="52"/>
      <c r="IT1" s="52"/>
      <c r="IU1" s="52"/>
      <c r="IV1" s="52"/>
      <c r="IW1" s="52"/>
      <c r="IX1" s="52"/>
      <c r="IY1" s="52"/>
      <c r="IZ1" s="52"/>
      <c r="JA1" s="52"/>
      <c r="JB1" s="52"/>
      <c r="JC1" s="52"/>
      <c r="JD1" s="52"/>
      <c r="JE1" s="52"/>
      <c r="JF1" s="52"/>
      <c r="JG1" s="52"/>
      <c r="JH1" s="52"/>
      <c r="JI1" s="52"/>
      <c r="JJ1" s="52"/>
      <c r="JK1" s="52"/>
      <c r="JL1" s="52"/>
      <c r="JM1" s="52"/>
      <c r="JN1" s="52"/>
      <c r="JO1" s="52"/>
      <c r="JP1" s="52"/>
      <c r="JQ1" s="52"/>
      <c r="JR1" s="52"/>
      <c r="JS1" s="52"/>
      <c r="JT1" s="52"/>
      <c r="JU1" s="52"/>
      <c r="JV1" s="52"/>
      <c r="JW1" s="52"/>
      <c r="JX1" s="52"/>
      <c r="JY1" s="52"/>
      <c r="JZ1" s="52"/>
      <c r="KA1" s="52"/>
      <c r="KB1" s="52"/>
      <c r="KC1" s="52"/>
      <c r="KD1" s="52"/>
      <c r="KE1" s="52"/>
      <c r="KF1" s="52"/>
      <c r="KG1" s="52"/>
      <c r="KH1" s="52"/>
      <c r="KI1" s="52"/>
      <c r="KJ1" s="52"/>
      <c r="KK1" s="52"/>
      <c r="KL1" s="52"/>
      <c r="KM1" s="52"/>
      <c r="KN1" s="52"/>
      <c r="KO1" s="52"/>
      <c r="KP1" s="52"/>
      <c r="KQ1" s="52"/>
      <c r="KR1" s="52"/>
      <c r="KS1" s="52"/>
      <c r="KT1" s="52"/>
      <c r="KU1" s="52"/>
      <c r="KV1" s="52"/>
      <c r="KW1" s="52"/>
      <c r="KX1" s="52"/>
      <c r="KY1" s="52"/>
      <c r="KZ1" s="52"/>
      <c r="LA1" s="52"/>
      <c r="LB1" s="52"/>
      <c r="LC1" s="52"/>
      <c r="LD1" s="52"/>
      <c r="LE1" s="52"/>
      <c r="LF1" s="52"/>
      <c r="LG1" s="52"/>
      <c r="LH1" s="52"/>
      <c r="LI1" s="52"/>
      <c r="LJ1" s="52"/>
      <c r="LK1" s="52"/>
      <c r="LL1" s="52"/>
      <c r="LM1" s="52"/>
      <c r="LN1" s="52"/>
      <c r="LO1" s="52"/>
      <c r="LP1" s="52"/>
      <c r="LQ1" s="52"/>
      <c r="LR1" s="52"/>
      <c r="LS1" s="52"/>
      <c r="LT1" s="52"/>
      <c r="LU1" s="52"/>
      <c r="LV1" s="52"/>
      <c r="LW1" s="52"/>
      <c r="LX1" s="52"/>
      <c r="LY1" s="52"/>
      <c r="LZ1" s="52"/>
      <c r="MA1" s="52"/>
      <c r="MB1" s="52"/>
      <c r="MC1" s="52"/>
      <c r="MD1" s="52"/>
      <c r="ME1" s="52"/>
      <c r="MF1" s="52"/>
      <c r="MG1" s="52"/>
      <c r="MH1" s="52"/>
      <c r="MI1" s="52"/>
      <c r="MJ1" s="52"/>
      <c r="MK1" s="52"/>
      <c r="ML1" s="52"/>
      <c r="MM1" s="52"/>
      <c r="MN1" s="52"/>
      <c r="MO1" s="52"/>
      <c r="MP1" s="52"/>
      <c r="MQ1" s="52"/>
      <c r="MR1" s="52"/>
      <c r="MS1" s="52"/>
      <c r="MT1" s="52"/>
      <c r="MU1" s="52"/>
      <c r="MV1" s="52"/>
      <c r="MW1" s="52"/>
      <c r="MX1" s="52"/>
      <c r="MY1" s="52"/>
      <c r="MZ1" s="52"/>
      <c r="NA1" s="52"/>
      <c r="NB1" s="52"/>
      <c r="NC1" s="52"/>
      <c r="ND1" s="52"/>
      <c r="NE1" s="52"/>
      <c r="NF1" s="52"/>
      <c r="NG1" s="52"/>
      <c r="NH1" s="52"/>
      <c r="NI1" s="52"/>
      <c r="NJ1" s="52"/>
      <c r="NK1" s="52"/>
      <c r="NL1" s="52"/>
      <c r="NM1" s="52"/>
      <c r="NN1" s="52"/>
      <c r="NO1" s="52"/>
      <c r="NP1" s="52"/>
      <c r="NQ1" s="52"/>
      <c r="NR1" s="52"/>
      <c r="NS1" s="52"/>
      <c r="NT1" s="52"/>
      <c r="NU1" s="52"/>
      <c r="NV1" s="52"/>
      <c r="NW1" s="52"/>
      <c r="NX1" s="52"/>
      <c r="NY1" s="52"/>
      <c r="NZ1" s="52"/>
      <c r="OA1" s="52"/>
      <c r="OB1" s="52"/>
      <c r="OC1" s="52"/>
      <c r="OD1" s="52"/>
      <c r="OE1" s="52"/>
      <c r="OF1" s="52"/>
      <c r="OG1" s="52"/>
      <c r="OH1" s="52"/>
      <c r="OI1" s="52"/>
      <c r="OJ1" s="52"/>
      <c r="OK1" s="52"/>
      <c r="OL1" s="52"/>
      <c r="OM1" s="52"/>
      <c r="ON1" s="52"/>
      <c r="OO1" s="52"/>
      <c r="OP1" s="52"/>
      <c r="OQ1" s="52"/>
      <c r="OR1" s="52"/>
      <c r="OS1" s="52"/>
      <c r="OT1" s="52"/>
      <c r="OU1" s="52"/>
      <c r="OV1" s="52"/>
      <c r="OW1" s="52"/>
      <c r="OX1" s="52"/>
      <c r="OY1" s="52"/>
      <c r="OZ1" s="52"/>
      <c r="PA1" s="52"/>
      <c r="PB1" s="52"/>
      <c r="PC1" s="52"/>
      <c r="PD1" s="52"/>
      <c r="PE1" s="52"/>
      <c r="PF1" s="52"/>
      <c r="PG1" s="52"/>
      <c r="PH1" s="52"/>
      <c r="PI1" s="52"/>
      <c r="PJ1" s="52"/>
      <c r="PK1" s="52"/>
      <c r="PL1" s="52"/>
      <c r="PM1" s="52"/>
      <c r="PN1" s="52"/>
      <c r="PO1" s="52"/>
      <c r="PP1" s="52"/>
      <c r="PQ1" s="52"/>
      <c r="PR1" s="52"/>
      <c r="PS1" s="52"/>
      <c r="PT1" s="52"/>
      <c r="PU1" s="52"/>
      <c r="PV1" s="52"/>
      <c r="PW1" s="52"/>
      <c r="PX1" s="52"/>
      <c r="PY1" s="52"/>
      <c r="PZ1" s="52"/>
      <c r="QA1" s="52"/>
      <c r="QB1" s="52"/>
      <c r="QC1" s="52"/>
      <c r="QD1" s="52"/>
      <c r="QE1" s="52"/>
      <c r="QF1" s="52"/>
      <c r="QG1" s="52"/>
      <c r="QH1" s="52"/>
      <c r="QI1" s="52"/>
      <c r="QJ1" s="52"/>
      <c r="QK1" s="52"/>
      <c r="QL1" s="52"/>
      <c r="QM1" s="52"/>
      <c r="QN1" s="52"/>
      <c r="QO1" s="52"/>
      <c r="QP1" s="52"/>
      <c r="QQ1" s="52"/>
      <c r="QR1" s="52"/>
      <c r="QS1" s="52"/>
      <c r="QT1" s="52"/>
      <c r="QU1" s="52"/>
      <c r="QV1" s="52"/>
      <c r="QW1" s="52"/>
      <c r="QX1" s="52"/>
      <c r="QY1" s="52"/>
      <c r="QZ1" s="52"/>
      <c r="RA1" s="52"/>
      <c r="RB1" s="52"/>
      <c r="RC1" s="52"/>
      <c r="RD1" s="52"/>
      <c r="RE1" s="52"/>
      <c r="RF1" s="52"/>
      <c r="RG1" s="52"/>
      <c r="RH1" s="52"/>
      <c r="RI1" s="52"/>
      <c r="RJ1" s="52"/>
      <c r="RK1" s="52"/>
      <c r="RL1" s="52"/>
      <c r="RM1" s="52"/>
      <c r="RN1" s="52"/>
      <c r="RO1" s="52"/>
      <c r="RP1" s="52"/>
      <c r="RQ1" s="52"/>
      <c r="RR1" s="52"/>
      <c r="RS1" s="52"/>
      <c r="RT1" s="52"/>
      <c r="RU1" s="52"/>
      <c r="RV1" s="52"/>
      <c r="RW1" s="52"/>
      <c r="RX1" s="52"/>
      <c r="RY1" s="52"/>
      <c r="RZ1" s="52"/>
      <c r="SA1" s="52"/>
      <c r="SB1" s="52"/>
      <c r="SC1" s="52"/>
      <c r="SD1" s="52"/>
      <c r="SE1" s="52"/>
      <c r="SF1" s="52"/>
      <c r="SG1" s="52"/>
      <c r="SH1" s="52"/>
      <c r="SI1" s="52"/>
      <c r="SJ1" s="52"/>
      <c r="SK1" s="52"/>
      <c r="SL1" s="52"/>
      <c r="SM1" s="52"/>
      <c r="SN1" s="52"/>
      <c r="SO1" s="52"/>
      <c r="SP1" s="52"/>
      <c r="SQ1" s="52"/>
      <c r="SR1" s="52"/>
      <c r="SS1" s="52"/>
      <c r="ST1" s="52"/>
      <c r="SU1" s="52"/>
      <c r="SV1" s="52"/>
      <c r="SW1" s="52"/>
      <c r="SX1" s="52"/>
      <c r="SY1" s="52"/>
      <c r="SZ1" s="52"/>
      <c r="TA1" s="52"/>
      <c r="TB1" s="52"/>
      <c r="TC1" s="52"/>
      <c r="TD1" s="52"/>
      <c r="TE1" s="52"/>
      <c r="TF1" s="52"/>
      <c r="TG1" s="52"/>
      <c r="TH1" s="52"/>
      <c r="TI1" s="52"/>
      <c r="TJ1" s="52"/>
      <c r="TK1" s="52"/>
      <c r="TL1" s="52"/>
      <c r="TM1" s="52"/>
      <c r="TN1" s="52"/>
      <c r="TO1" s="52"/>
      <c r="TP1" s="52"/>
      <c r="TQ1" s="52"/>
      <c r="TR1" s="52"/>
      <c r="TS1" s="52"/>
      <c r="TT1" s="52"/>
      <c r="TU1" s="52"/>
      <c r="TV1" s="52"/>
      <c r="TW1" s="52"/>
      <c r="TX1" s="52"/>
      <c r="TY1" s="52"/>
      <c r="TZ1" s="52"/>
      <c r="UA1" s="52"/>
      <c r="UB1" s="52"/>
      <c r="UC1" s="52"/>
      <c r="UD1" s="52"/>
      <c r="UE1" s="52"/>
      <c r="UF1" s="52"/>
      <c r="UG1" s="52"/>
      <c r="UH1" s="52"/>
      <c r="UI1" s="52"/>
      <c r="UJ1" s="52"/>
      <c r="UK1" s="52"/>
      <c r="UL1" s="52"/>
      <c r="UM1" s="52"/>
      <c r="UN1" s="52"/>
      <c r="UO1" s="52"/>
      <c r="UP1" s="52"/>
      <c r="UQ1" s="52"/>
      <c r="UR1" s="52"/>
      <c r="US1" s="52"/>
      <c r="UT1" s="52"/>
      <c r="UU1" s="52"/>
      <c r="UV1" s="52"/>
      <c r="UW1" s="52"/>
      <c r="UX1" s="52"/>
      <c r="UY1" s="52"/>
      <c r="UZ1" s="52"/>
      <c r="VA1" s="52"/>
      <c r="VB1" s="52"/>
      <c r="VC1" s="52"/>
      <c r="VD1" s="52"/>
      <c r="VE1" s="52"/>
      <c r="VF1" s="52"/>
      <c r="VG1" s="52"/>
      <c r="VH1" s="52"/>
      <c r="VI1" s="52"/>
      <c r="VJ1" s="52"/>
      <c r="VK1" s="52"/>
      <c r="VL1" s="52"/>
      <c r="VM1" s="52"/>
      <c r="VN1" s="52"/>
      <c r="VO1" s="52"/>
      <c r="VP1" s="52"/>
      <c r="VQ1" s="52"/>
      <c r="VR1" s="52"/>
      <c r="VS1" s="52"/>
      <c r="VT1" s="52"/>
      <c r="VU1" s="52"/>
      <c r="VV1" s="52"/>
      <c r="VW1" s="52"/>
      <c r="VX1" s="52"/>
      <c r="VY1" s="52"/>
      <c r="VZ1" s="52"/>
      <c r="WA1" s="52"/>
      <c r="WB1" s="52"/>
      <c r="WC1" s="52"/>
      <c r="WD1" s="52"/>
      <c r="WE1" s="52"/>
      <c r="WF1" s="52"/>
      <c r="WG1" s="52"/>
      <c r="WH1" s="52"/>
      <c r="WI1" s="52"/>
      <c r="WJ1" s="52"/>
      <c r="WK1" s="52"/>
      <c r="WL1" s="52"/>
      <c r="WM1" s="52"/>
      <c r="WN1" s="52"/>
      <c r="WO1" s="52"/>
      <c r="WP1" s="52"/>
      <c r="WQ1" s="52"/>
      <c r="WR1" s="52"/>
      <c r="WS1" s="52"/>
      <c r="WT1" s="52"/>
      <c r="WU1" s="52"/>
      <c r="WV1" s="52"/>
      <c r="WW1" s="52"/>
      <c r="WX1" s="52"/>
      <c r="WY1" s="52"/>
      <c r="WZ1" s="52"/>
      <c r="XA1" s="52"/>
      <c r="XB1" s="52"/>
      <c r="XC1" s="52"/>
      <c r="XD1" s="52"/>
      <c r="XE1" s="52"/>
      <c r="XF1" s="52"/>
      <c r="XG1" s="52"/>
      <c r="XH1" s="52"/>
      <c r="XI1" s="52"/>
      <c r="XJ1" s="52"/>
      <c r="XK1" s="52"/>
      <c r="XL1" s="52"/>
      <c r="XM1" s="52"/>
      <c r="XN1" s="52"/>
      <c r="XO1" s="52"/>
      <c r="XP1" s="52"/>
      <c r="XQ1" s="52"/>
      <c r="XR1" s="52"/>
      <c r="XS1" s="52"/>
      <c r="XT1" s="52"/>
      <c r="XU1" s="52"/>
      <c r="XV1" s="52"/>
      <c r="XW1" s="52"/>
      <c r="XX1" s="52"/>
      <c r="XY1" s="52"/>
      <c r="XZ1" s="52"/>
      <c r="YA1" s="52"/>
      <c r="YB1" s="52"/>
      <c r="YC1" s="52"/>
      <c r="YD1" s="52"/>
      <c r="YE1" s="52"/>
      <c r="YF1" s="52"/>
      <c r="YG1" s="52"/>
      <c r="YH1" s="52"/>
      <c r="YI1" s="52"/>
      <c r="YJ1" s="52"/>
      <c r="YK1" s="52"/>
      <c r="YL1" s="52"/>
      <c r="YM1" s="52"/>
      <c r="YN1" s="52"/>
      <c r="YO1" s="52"/>
      <c r="YP1" s="52"/>
      <c r="YQ1" s="52"/>
      <c r="YR1" s="52"/>
      <c r="YS1" s="52"/>
      <c r="YT1" s="52"/>
      <c r="YU1" s="52"/>
      <c r="YV1" s="52"/>
      <c r="YW1" s="52"/>
      <c r="YX1" s="52"/>
      <c r="YY1" s="52"/>
      <c r="YZ1" s="52"/>
      <c r="ZA1" s="52"/>
      <c r="ZB1" s="52"/>
      <c r="ZC1" s="52"/>
      <c r="ZD1" s="52"/>
      <c r="ZE1" s="52"/>
      <c r="ZF1" s="52"/>
      <c r="ZG1" s="52"/>
      <c r="ZH1" s="52"/>
      <c r="ZI1" s="52"/>
      <c r="ZJ1" s="52"/>
      <c r="ZK1" s="52"/>
      <c r="ZL1" s="52"/>
      <c r="ZM1" s="52"/>
      <c r="ZN1" s="52"/>
      <c r="ZO1" s="52"/>
      <c r="ZP1" s="52"/>
      <c r="ZQ1" s="52"/>
      <c r="ZR1" s="52"/>
      <c r="ZS1" s="52"/>
      <c r="ZT1" s="52"/>
      <c r="ZU1" s="52"/>
      <c r="ZV1" s="52"/>
      <c r="ZW1" s="52"/>
      <c r="ZX1" s="52"/>
      <c r="ZY1" s="52"/>
      <c r="ZZ1" s="52"/>
      <c r="AAA1" s="52"/>
      <c r="AAB1" s="52"/>
      <c r="AAC1" s="52"/>
      <c r="AAD1" s="52"/>
      <c r="AAE1" s="52"/>
      <c r="AAF1" s="52"/>
      <c r="AAG1" s="52"/>
      <c r="AAH1" s="52"/>
      <c r="AAI1" s="52"/>
      <c r="AAJ1" s="52"/>
      <c r="AAK1" s="52"/>
      <c r="AAL1" s="52"/>
      <c r="AAM1" s="52"/>
      <c r="AAN1" s="52"/>
      <c r="AAO1" s="52"/>
      <c r="AAP1" s="52"/>
      <c r="AAQ1" s="52"/>
      <c r="AAR1" s="52"/>
      <c r="AAS1" s="52"/>
      <c r="AAT1" s="52"/>
      <c r="AAU1" s="52"/>
      <c r="AAV1" s="52"/>
      <c r="AAW1" s="52"/>
      <c r="AAX1" s="52"/>
      <c r="AAY1" s="52"/>
      <c r="AAZ1" s="52"/>
      <c r="ABA1" s="52"/>
      <c r="ABB1" s="52"/>
      <c r="ABC1" s="52"/>
      <c r="ABD1" s="52"/>
      <c r="ABE1" s="52"/>
      <c r="ABF1" s="52"/>
      <c r="ABG1" s="52"/>
      <c r="ABH1" s="52"/>
      <c r="ABI1" s="52"/>
      <c r="ABJ1" s="52"/>
      <c r="ABK1" s="52"/>
      <c r="ABL1" s="52"/>
      <c r="ABM1" s="52"/>
      <c r="ABN1" s="52"/>
      <c r="ABO1" s="52"/>
      <c r="ABP1" s="52"/>
      <c r="ABQ1" s="52"/>
      <c r="ABR1" s="52"/>
      <c r="ABS1" s="52"/>
      <c r="ABT1" s="52"/>
      <c r="ABU1" s="52"/>
      <c r="ABV1" s="52"/>
      <c r="ABW1" s="52"/>
      <c r="ABX1" s="52"/>
      <c r="ABY1" s="52"/>
      <c r="ABZ1" s="52"/>
      <c r="ACA1" s="52"/>
      <c r="ACB1" s="52"/>
      <c r="ACC1" s="52"/>
      <c r="ACD1" s="52"/>
      <c r="ACE1" s="52"/>
      <c r="ACF1" s="52"/>
      <c r="ACG1" s="52"/>
      <c r="ACH1" s="52"/>
      <c r="ACI1" s="52"/>
      <c r="ACJ1" s="52"/>
      <c r="ACK1" s="52"/>
      <c r="ACL1" s="52"/>
      <c r="ACM1" s="52"/>
      <c r="ACN1" s="52"/>
      <c r="ACO1" s="52"/>
      <c r="ACP1" s="52"/>
      <c r="ACQ1" s="52"/>
      <c r="ACR1" s="52"/>
      <c r="ACS1" s="52"/>
      <c r="ACT1" s="52"/>
      <c r="ACU1" s="52"/>
      <c r="ACV1" s="52"/>
      <c r="ACW1" s="52"/>
      <c r="ACX1" s="52"/>
      <c r="ACY1" s="52"/>
      <c r="ACZ1" s="52"/>
      <c r="ADA1" s="52"/>
      <c r="ADB1" s="52"/>
      <c r="ADC1" s="52"/>
      <c r="ADD1" s="52"/>
      <c r="ADE1" s="52"/>
      <c r="ADF1" s="52"/>
      <c r="ADG1" s="52"/>
      <c r="ADH1" s="52"/>
      <c r="ADI1" s="52"/>
      <c r="ADJ1" s="52"/>
      <c r="ADK1" s="52"/>
      <c r="ADL1" s="52"/>
      <c r="ADM1" s="52"/>
      <c r="ADN1" s="52"/>
      <c r="ADO1" s="52"/>
      <c r="ADP1" s="52"/>
      <c r="ADQ1" s="52"/>
      <c r="ADR1" s="52"/>
      <c r="ADS1" s="52"/>
      <c r="ADT1" s="52"/>
      <c r="ADU1" s="52"/>
      <c r="ADV1" s="52"/>
      <c r="ADW1" s="52"/>
      <c r="ADX1" s="52"/>
      <c r="ADY1" s="52"/>
      <c r="ADZ1" s="52"/>
      <c r="AEA1" s="52"/>
      <c r="AEB1" s="52"/>
      <c r="AEC1" s="52"/>
      <c r="AED1" s="52"/>
      <c r="AEE1" s="52"/>
      <c r="AEF1" s="52"/>
      <c r="AEG1" s="52"/>
      <c r="AEH1" s="52"/>
      <c r="AEI1" s="52"/>
      <c r="AEJ1" s="52"/>
      <c r="AEK1" s="52"/>
      <c r="AEL1" s="52"/>
      <c r="AEM1" s="52"/>
      <c r="AEN1" s="52"/>
      <c r="AEO1" s="52"/>
      <c r="AEP1" s="52"/>
      <c r="AEQ1" s="52"/>
      <c r="AER1" s="52"/>
      <c r="AES1" s="52"/>
      <c r="AET1" s="52"/>
      <c r="AEU1" s="52"/>
      <c r="AEV1" s="52"/>
      <c r="AEW1" s="52"/>
      <c r="AEX1" s="52"/>
      <c r="AEY1" s="52"/>
      <c r="AEZ1" s="52"/>
      <c r="AFA1" s="52"/>
      <c r="AFB1" s="52"/>
      <c r="AFC1" s="52"/>
      <c r="AFD1" s="52"/>
      <c r="AFE1" s="52"/>
      <c r="AFF1" s="52"/>
      <c r="AFG1" s="52"/>
      <c r="AFH1" s="52"/>
      <c r="AFI1" s="52"/>
      <c r="AFJ1" s="52"/>
      <c r="AFK1" s="52"/>
      <c r="AFL1" s="52"/>
      <c r="AFM1" s="52"/>
      <c r="AFN1" s="52"/>
      <c r="AFO1" s="52"/>
      <c r="AFP1" s="52"/>
      <c r="AFQ1" s="52"/>
      <c r="AFR1" s="52"/>
      <c r="AFS1" s="52"/>
      <c r="AFT1" s="52"/>
      <c r="AFU1" s="52"/>
      <c r="AFV1" s="52"/>
      <c r="AFW1" s="52"/>
      <c r="AFX1" s="52"/>
      <c r="AFY1" s="52"/>
      <c r="AFZ1" s="52"/>
      <c r="AGA1" s="52"/>
      <c r="AGB1" s="52"/>
      <c r="AGC1" s="52"/>
      <c r="AGD1" s="52"/>
      <c r="AGE1" s="52"/>
      <c r="AGF1" s="52"/>
      <c r="AGG1" s="52"/>
      <c r="AGH1" s="52"/>
      <c r="AGI1" s="52"/>
      <c r="AGJ1" s="52"/>
      <c r="AGK1" s="52"/>
      <c r="AGL1" s="52"/>
      <c r="AGM1" s="52"/>
      <c r="AGN1" s="52"/>
      <c r="AGO1" s="52"/>
      <c r="AGP1" s="52"/>
      <c r="AGQ1" s="52"/>
      <c r="AGR1" s="52"/>
      <c r="AGS1" s="52"/>
      <c r="AGT1" s="52"/>
      <c r="AGU1" s="52"/>
      <c r="AGV1" s="52"/>
      <c r="AGW1" s="52"/>
      <c r="AGX1" s="52"/>
      <c r="AGY1" s="52"/>
      <c r="AGZ1" s="52"/>
      <c r="AHA1" s="52"/>
      <c r="AHB1" s="52"/>
      <c r="AHC1" s="52"/>
      <c r="AHD1" s="52"/>
      <c r="AHE1" s="52"/>
      <c r="AHF1" s="52"/>
      <c r="AHG1" s="52"/>
      <c r="AHH1" s="52"/>
      <c r="AHI1" s="52"/>
      <c r="AHJ1" s="52"/>
      <c r="AHK1" s="52"/>
      <c r="AHL1" s="52"/>
      <c r="AHM1" s="52"/>
      <c r="AHN1" s="52"/>
      <c r="AHO1" s="52"/>
      <c r="AHP1" s="52"/>
      <c r="AHQ1" s="52"/>
      <c r="AHR1" s="52"/>
      <c r="AHS1" s="52"/>
      <c r="AHT1" s="52"/>
      <c r="AHU1" s="52"/>
      <c r="AHV1" s="52"/>
      <c r="AHW1" s="52"/>
      <c r="AHX1" s="52"/>
      <c r="AHY1" s="52"/>
      <c r="AHZ1" s="52"/>
      <c r="AIA1" s="52"/>
      <c r="AIB1" s="52"/>
      <c r="AIC1" s="52"/>
      <c r="AID1" s="52"/>
      <c r="AIE1" s="52"/>
      <c r="AIF1" s="52"/>
      <c r="AIG1" s="52"/>
      <c r="AIH1" s="52"/>
      <c r="AII1" s="52"/>
      <c r="AIJ1" s="52"/>
      <c r="AIK1" s="52"/>
      <c r="AIL1" s="52"/>
      <c r="AIM1" s="52"/>
      <c r="AIN1" s="52"/>
      <c r="AIO1" s="52"/>
      <c r="AIP1" s="52"/>
      <c r="AIQ1" s="52"/>
      <c r="AIR1" s="52"/>
      <c r="AIS1" s="52"/>
      <c r="AIT1" s="52"/>
      <c r="AIU1" s="52"/>
      <c r="AIV1" s="52"/>
      <c r="AIW1" s="52"/>
      <c r="AIX1" s="52"/>
      <c r="AIY1" s="52"/>
      <c r="AIZ1" s="52"/>
      <c r="AJA1" s="52"/>
      <c r="AJB1" s="52"/>
      <c r="AJC1" s="52"/>
      <c r="AJD1" s="52"/>
      <c r="AJE1" s="52"/>
      <c r="AJF1" s="52"/>
      <c r="AJG1" s="52"/>
      <c r="AJH1" s="52"/>
      <c r="AJI1" s="52"/>
      <c r="AJJ1" s="52"/>
      <c r="AJK1" s="52"/>
      <c r="AJL1" s="52"/>
      <c r="AJM1" s="52"/>
      <c r="AJN1" s="52"/>
      <c r="AJO1" s="52"/>
      <c r="AJP1" s="52"/>
      <c r="AJQ1" s="52"/>
      <c r="AJR1" s="52"/>
      <c r="AJS1" s="52"/>
      <c r="AJT1" s="52"/>
      <c r="AJU1" s="52"/>
      <c r="AJV1" s="52"/>
      <c r="AJW1" s="52"/>
      <c r="AJX1" s="52"/>
      <c r="AJY1" s="52"/>
      <c r="AJZ1" s="52"/>
      <c r="AKA1" s="52"/>
      <c r="AKB1" s="52"/>
      <c r="AKC1" s="52"/>
      <c r="AKD1" s="52"/>
      <c r="AKE1" s="52"/>
      <c r="AKF1" s="52"/>
      <c r="AKG1" s="52"/>
      <c r="AKH1" s="52"/>
      <c r="AKI1" s="52"/>
      <c r="AKJ1" s="52"/>
      <c r="AKK1" s="52"/>
      <c r="AKL1" s="52"/>
      <c r="AKM1" s="52"/>
      <c r="AKN1" s="52"/>
      <c r="AKO1" s="52"/>
      <c r="AKP1" s="52"/>
      <c r="AKQ1" s="52"/>
      <c r="AKR1" s="52"/>
      <c r="AKS1" s="52"/>
      <c r="AKT1" s="52"/>
      <c r="AKU1" s="52"/>
      <c r="AKV1" s="52"/>
      <c r="AKW1" s="52"/>
      <c r="AKX1" s="52"/>
      <c r="AKY1" s="52"/>
      <c r="AKZ1" s="52"/>
      <c r="ALA1" s="52"/>
      <c r="ALB1" s="52"/>
      <c r="ALC1" s="52"/>
      <c r="ALD1" s="52"/>
      <c r="ALE1" s="52"/>
      <c r="ALF1" s="52"/>
      <c r="ALG1" s="52"/>
      <c r="ALH1" s="52"/>
      <c r="ALI1" s="52"/>
      <c r="ALJ1" s="52"/>
      <c r="ALK1" s="52"/>
      <c r="ALL1" s="52"/>
      <c r="ALM1" s="52"/>
      <c r="ALN1" s="52"/>
      <c r="ALO1" s="52"/>
      <c r="ALP1" s="52"/>
      <c r="ALQ1" s="52"/>
      <c r="ALR1" s="52"/>
      <c r="ALS1" s="52"/>
      <c r="ALT1" s="52"/>
      <c r="ALU1" s="52"/>
      <c r="ALV1" s="52"/>
      <c r="ALW1" s="52"/>
      <c r="ALX1" s="52"/>
      <c r="ALY1" s="52"/>
      <c r="ALZ1" s="52"/>
      <c r="AMA1" s="52"/>
      <c r="AMB1" s="52"/>
      <c r="AMC1" s="52"/>
      <c r="AMD1" s="52"/>
      <c r="AME1" s="52"/>
      <c r="AMF1" s="52"/>
      <c r="AMG1" s="52"/>
      <c r="AMH1" s="52"/>
      <c r="AMI1" s="52"/>
      <c r="AMJ1" s="52"/>
      <c r="AMK1" s="52"/>
      <c r="AML1" s="52"/>
      <c r="AMM1" s="52"/>
      <c r="AMN1" s="52"/>
      <c r="AMO1" s="52"/>
      <c r="AMP1" s="52"/>
      <c r="AMQ1" s="52"/>
      <c r="AMR1" s="52"/>
      <c r="AMS1" s="52"/>
      <c r="AMT1" s="52"/>
      <c r="AMU1" s="52"/>
      <c r="AMV1" s="52"/>
      <c r="AMW1" s="52"/>
      <c r="AMX1" s="52"/>
      <c r="AMY1" s="52"/>
      <c r="AMZ1" s="52"/>
      <c r="ANA1" s="52"/>
      <c r="ANB1" s="52"/>
      <c r="ANC1" s="52"/>
      <c r="AND1" s="52"/>
      <c r="ANE1" s="52"/>
      <c r="ANF1" s="52"/>
      <c r="ANG1" s="52"/>
      <c r="ANH1" s="52"/>
      <c r="ANI1" s="52"/>
      <c r="ANJ1" s="52"/>
      <c r="ANK1" s="52"/>
      <c r="ANL1" s="52"/>
      <c r="ANM1" s="52"/>
      <c r="ANN1" s="52"/>
      <c r="ANO1" s="52"/>
      <c r="ANP1" s="52"/>
      <c r="ANQ1" s="52"/>
      <c r="ANR1" s="52"/>
      <c r="ANS1" s="52"/>
      <c r="ANT1" s="52"/>
      <c r="ANU1" s="52"/>
      <c r="ANV1" s="52"/>
      <c r="ANW1" s="52"/>
      <c r="ANX1" s="52"/>
      <c r="ANY1" s="52"/>
      <c r="ANZ1" s="52"/>
      <c r="AOA1" s="52"/>
      <c r="AOB1" s="52"/>
      <c r="AOC1" s="52"/>
      <c r="AOD1" s="52"/>
      <c r="AOE1" s="52"/>
      <c r="AOF1" s="52"/>
      <c r="AOG1" s="52"/>
      <c r="AOH1" s="52"/>
      <c r="AOI1" s="52"/>
      <c r="AOJ1" s="52"/>
      <c r="AOK1" s="52"/>
      <c r="AOL1" s="52"/>
      <c r="AOM1" s="52"/>
      <c r="AON1" s="52"/>
      <c r="AOO1" s="52"/>
      <c r="AOP1" s="52"/>
      <c r="AOQ1" s="52"/>
      <c r="AOR1" s="52"/>
      <c r="AOS1" s="52"/>
      <c r="AOT1" s="52"/>
      <c r="AOU1" s="52"/>
      <c r="AOV1" s="52"/>
      <c r="AOW1" s="52"/>
      <c r="AOX1" s="52"/>
      <c r="AOY1" s="52"/>
      <c r="AOZ1" s="52"/>
      <c r="APA1" s="52"/>
      <c r="APB1" s="52"/>
      <c r="APC1" s="52"/>
      <c r="APD1" s="52"/>
      <c r="APE1" s="52"/>
      <c r="APF1" s="52"/>
      <c r="APG1" s="52"/>
      <c r="APH1" s="52"/>
      <c r="API1" s="52"/>
      <c r="APJ1" s="52"/>
      <c r="APK1" s="52"/>
      <c r="APL1" s="52"/>
      <c r="APM1" s="52"/>
      <c r="APN1" s="52"/>
      <c r="APO1" s="52"/>
      <c r="APP1" s="52"/>
      <c r="APQ1" s="52"/>
      <c r="APR1" s="52"/>
      <c r="APS1" s="52"/>
      <c r="APT1" s="52"/>
      <c r="APU1" s="52"/>
      <c r="APV1" s="52"/>
      <c r="APW1" s="52"/>
      <c r="APX1" s="52"/>
      <c r="APY1" s="52"/>
      <c r="APZ1" s="52"/>
      <c r="AQA1" s="52"/>
      <c r="AQB1" s="52"/>
      <c r="AQC1" s="52"/>
      <c r="AQD1" s="52"/>
      <c r="AQE1" s="52"/>
      <c r="AQF1" s="52"/>
      <c r="AQG1" s="52"/>
      <c r="AQH1" s="52"/>
      <c r="AQI1" s="52"/>
      <c r="AQJ1" s="52"/>
      <c r="AQK1" s="52"/>
      <c r="AQL1" s="52"/>
      <c r="AQM1" s="52"/>
      <c r="AQN1" s="52"/>
      <c r="AQO1" s="52"/>
      <c r="AQP1" s="52"/>
      <c r="AQQ1" s="52"/>
      <c r="AQR1" s="52"/>
      <c r="AQS1" s="52"/>
      <c r="AQT1" s="52"/>
      <c r="AQU1" s="52"/>
      <c r="AQV1" s="52"/>
      <c r="AQW1" s="52"/>
      <c r="AQX1" s="52"/>
      <c r="AQY1" s="52"/>
      <c r="AQZ1" s="52"/>
      <c r="ARA1" s="52"/>
      <c r="ARB1" s="52"/>
      <c r="ARC1" s="52"/>
      <c r="ARD1" s="52"/>
      <c r="ARE1" s="52"/>
      <c r="ARF1" s="52"/>
      <c r="ARG1" s="52"/>
      <c r="ARH1" s="52"/>
      <c r="ARI1" s="52"/>
      <c r="ARJ1" s="52"/>
      <c r="ARK1" s="52"/>
      <c r="ARL1" s="52"/>
      <c r="ARM1" s="52"/>
      <c r="ARN1" s="52"/>
      <c r="ARO1" s="52"/>
      <c r="ARP1" s="52"/>
      <c r="ARQ1" s="52"/>
      <c r="ARR1" s="52"/>
      <c r="ARS1" s="52"/>
      <c r="ART1" s="52"/>
      <c r="ARU1" s="52"/>
      <c r="ARV1" s="52"/>
      <c r="ARW1" s="52"/>
      <c r="ARX1" s="52"/>
      <c r="ARY1" s="52"/>
      <c r="ARZ1" s="52"/>
      <c r="ASA1" s="52"/>
      <c r="ASB1" s="52"/>
      <c r="ASC1" s="52"/>
      <c r="ASD1" s="52"/>
      <c r="ASE1" s="52"/>
      <c r="ASF1" s="52"/>
      <c r="ASG1" s="52"/>
      <c r="ASH1" s="52"/>
      <c r="ASI1" s="52"/>
      <c r="ASJ1" s="52"/>
      <c r="ASK1" s="52"/>
      <c r="ASL1" s="52"/>
      <c r="ASM1" s="52"/>
      <c r="ASN1" s="52"/>
      <c r="ASO1" s="52"/>
      <c r="ASP1" s="52"/>
      <c r="ASQ1" s="52"/>
      <c r="ASR1" s="52"/>
      <c r="ASS1" s="52"/>
      <c r="AST1" s="52"/>
      <c r="ASU1" s="52"/>
      <c r="ASV1" s="52"/>
      <c r="ASW1" s="52"/>
      <c r="ASX1" s="52"/>
      <c r="ASY1" s="52"/>
      <c r="ASZ1" s="52"/>
      <c r="ATA1" s="52"/>
      <c r="ATB1" s="52"/>
      <c r="ATC1" s="52"/>
      <c r="ATD1" s="52"/>
      <c r="ATE1" s="52"/>
      <c r="ATF1" s="52"/>
      <c r="ATG1" s="52"/>
      <c r="ATH1" s="52"/>
      <c r="ATI1" s="52"/>
      <c r="ATJ1" s="52"/>
      <c r="ATK1" s="52"/>
      <c r="ATL1" s="52"/>
      <c r="ATM1" s="52"/>
      <c r="ATN1" s="52"/>
      <c r="ATO1" s="52"/>
      <c r="ATP1" s="52"/>
      <c r="ATQ1" s="52"/>
      <c r="ATR1" s="52"/>
      <c r="ATS1" s="52"/>
      <c r="ATT1" s="52"/>
      <c r="ATU1" s="52"/>
      <c r="ATV1" s="52"/>
      <c r="ATW1" s="52"/>
      <c r="ATX1" s="52"/>
      <c r="ATY1" s="52"/>
      <c r="ATZ1" s="52"/>
      <c r="AUA1" s="52"/>
      <c r="AUB1" s="52"/>
      <c r="AUC1" s="52"/>
      <c r="AUD1" s="52"/>
      <c r="AUE1" s="52"/>
      <c r="AUF1" s="52"/>
      <c r="AUG1" s="52"/>
      <c r="AUH1" s="52"/>
      <c r="AUI1" s="52"/>
      <c r="AUJ1" s="52"/>
      <c r="AUK1" s="52"/>
      <c r="AUL1" s="52"/>
      <c r="AUM1" s="52"/>
      <c r="AUN1" s="52"/>
      <c r="AUO1" s="52"/>
      <c r="AUP1" s="52"/>
      <c r="AUQ1" s="52"/>
      <c r="AUR1" s="52"/>
      <c r="AUS1" s="52"/>
      <c r="AUT1" s="52"/>
      <c r="AUU1" s="52"/>
      <c r="AUV1" s="52"/>
      <c r="AUW1" s="52"/>
      <c r="AUX1" s="52"/>
      <c r="AUY1" s="52"/>
      <c r="AUZ1" s="52"/>
      <c r="AVA1" s="52"/>
      <c r="AVB1" s="52"/>
      <c r="AVC1" s="52"/>
      <c r="AVD1" s="52"/>
      <c r="AVE1" s="52"/>
      <c r="AVF1" s="52"/>
      <c r="AVG1" s="52"/>
      <c r="AVH1" s="52"/>
      <c r="AVI1" s="52"/>
      <c r="AVJ1" s="52"/>
      <c r="AVK1" s="52"/>
      <c r="AVL1" s="52"/>
      <c r="AVM1" s="52"/>
      <c r="AVN1" s="52"/>
      <c r="AVO1" s="52"/>
      <c r="AVP1" s="52"/>
      <c r="AVQ1" s="52"/>
      <c r="AVR1" s="52"/>
      <c r="AVS1" s="52"/>
      <c r="AVT1" s="52"/>
      <c r="AVU1" s="52"/>
      <c r="AVV1" s="52"/>
      <c r="AVW1" s="52"/>
      <c r="AVX1" s="52"/>
      <c r="AVY1" s="52"/>
      <c r="AVZ1" s="52"/>
      <c r="AWA1" s="52"/>
      <c r="AWB1" s="52"/>
      <c r="AWC1" s="52"/>
      <c r="AWD1" s="52"/>
      <c r="AWE1" s="52"/>
      <c r="AWF1" s="52"/>
      <c r="AWG1" s="52"/>
      <c r="AWH1" s="52"/>
      <c r="AWI1" s="52"/>
      <c r="AWJ1" s="52"/>
      <c r="AWK1" s="52"/>
      <c r="AWL1" s="52"/>
      <c r="AWM1" s="52"/>
      <c r="AWN1" s="52"/>
      <c r="AWO1" s="52"/>
      <c r="AWP1" s="52"/>
      <c r="AWQ1" s="52"/>
      <c r="AWR1" s="52"/>
      <c r="AWS1" s="52"/>
      <c r="AWT1" s="52"/>
      <c r="AWU1" s="52"/>
      <c r="AWV1" s="52"/>
      <c r="AWW1" s="52"/>
      <c r="AWX1" s="52"/>
      <c r="AWY1" s="52"/>
      <c r="AWZ1" s="52"/>
      <c r="AXA1" s="52"/>
      <c r="AXB1" s="52"/>
      <c r="AXC1" s="52"/>
      <c r="AXD1" s="52"/>
      <c r="AXE1" s="52"/>
      <c r="AXF1" s="52"/>
      <c r="AXG1" s="52"/>
      <c r="AXH1" s="52"/>
      <c r="AXI1" s="52"/>
      <c r="AXJ1" s="52"/>
      <c r="AXK1" s="52"/>
      <c r="AXL1" s="52"/>
      <c r="AXM1" s="52"/>
      <c r="AXN1" s="52"/>
      <c r="AXO1" s="52"/>
      <c r="AXP1" s="52"/>
      <c r="AXQ1" s="52"/>
      <c r="AXR1" s="52"/>
      <c r="AXS1" s="52"/>
      <c r="AXT1" s="52"/>
      <c r="AXU1" s="52"/>
      <c r="AXV1" s="52"/>
      <c r="AXW1" s="52"/>
      <c r="AXX1" s="52"/>
      <c r="AXY1" s="52"/>
      <c r="AXZ1" s="52"/>
      <c r="AYA1" s="52"/>
      <c r="AYB1" s="52"/>
      <c r="AYC1" s="52"/>
      <c r="AYD1" s="52"/>
      <c r="AYE1" s="52"/>
      <c r="AYF1" s="52"/>
      <c r="AYG1" s="52"/>
      <c r="AYH1" s="52"/>
      <c r="AYI1" s="52"/>
      <c r="AYJ1" s="52"/>
      <c r="AYK1" s="52"/>
      <c r="AYL1" s="52"/>
      <c r="AYM1" s="52"/>
      <c r="AYN1" s="52"/>
      <c r="AYO1" s="52"/>
      <c r="AYP1" s="52"/>
      <c r="AYQ1" s="52"/>
      <c r="AYR1" s="52"/>
      <c r="AYS1" s="52"/>
      <c r="AYT1" s="52"/>
      <c r="AYU1" s="52"/>
      <c r="AYV1" s="52"/>
      <c r="AYW1" s="52"/>
      <c r="AYX1" s="52"/>
      <c r="AYY1" s="52"/>
      <c r="AYZ1" s="52"/>
      <c r="AZA1" s="52"/>
      <c r="AZB1" s="52"/>
      <c r="AZC1" s="52"/>
      <c r="AZD1" s="52"/>
      <c r="AZE1" s="52"/>
      <c r="AZF1" s="52"/>
      <c r="AZG1" s="52"/>
      <c r="AZH1" s="52"/>
      <c r="AZI1" s="52"/>
      <c r="AZJ1" s="52"/>
      <c r="AZK1" s="52"/>
      <c r="AZL1" s="52"/>
      <c r="AZM1" s="52"/>
      <c r="AZN1" s="52"/>
      <c r="AZO1" s="52"/>
      <c r="AZP1" s="52"/>
      <c r="AZQ1" s="52"/>
      <c r="AZR1" s="52"/>
      <c r="AZS1" s="52"/>
      <c r="AZT1" s="52"/>
      <c r="AZU1" s="52"/>
      <c r="AZV1" s="52"/>
      <c r="AZW1" s="52"/>
      <c r="AZX1" s="52"/>
      <c r="AZY1" s="52"/>
      <c r="AZZ1" s="52"/>
      <c r="BAA1" s="52"/>
      <c r="BAB1" s="52"/>
      <c r="BAC1" s="52"/>
      <c r="BAD1" s="52"/>
      <c r="BAE1" s="52"/>
      <c r="BAF1" s="52"/>
      <c r="BAG1" s="52"/>
      <c r="BAH1" s="52"/>
      <c r="BAI1" s="52"/>
      <c r="BAJ1" s="52"/>
      <c r="BAK1" s="52"/>
      <c r="BAL1" s="52"/>
      <c r="BAM1" s="52"/>
      <c r="BAN1" s="52"/>
      <c r="BAO1" s="52"/>
      <c r="BAP1" s="52"/>
      <c r="BAQ1" s="52"/>
      <c r="BAR1" s="52"/>
      <c r="BAS1" s="52"/>
      <c r="BAT1" s="52"/>
      <c r="BAU1" s="52"/>
      <c r="BAV1" s="52"/>
      <c r="BAW1" s="52"/>
      <c r="BAX1" s="52"/>
      <c r="BAY1" s="52"/>
      <c r="BAZ1" s="52"/>
      <c r="BBA1" s="52"/>
      <c r="BBB1" s="52"/>
      <c r="BBC1" s="52"/>
      <c r="BBD1" s="52"/>
      <c r="BBE1" s="52"/>
      <c r="BBF1" s="52"/>
      <c r="BBG1" s="52"/>
      <c r="BBH1" s="52"/>
      <c r="BBI1" s="52"/>
      <c r="BBJ1" s="52"/>
      <c r="BBK1" s="52"/>
      <c r="BBL1" s="52"/>
      <c r="BBM1" s="52"/>
      <c r="BBN1" s="52"/>
      <c r="BBO1" s="52"/>
      <c r="BBP1" s="52"/>
      <c r="BBQ1" s="52"/>
      <c r="BBR1" s="52"/>
      <c r="BBS1" s="52"/>
      <c r="BBT1" s="52"/>
      <c r="BBU1" s="52"/>
      <c r="BBV1" s="52"/>
      <c r="BBW1" s="52"/>
      <c r="BBX1" s="52"/>
      <c r="BBY1" s="52"/>
      <c r="BBZ1" s="52"/>
      <c r="BCA1" s="52"/>
      <c r="BCB1" s="52"/>
      <c r="BCC1" s="52"/>
      <c r="BCD1" s="52"/>
      <c r="BCE1" s="52"/>
      <c r="BCF1" s="52"/>
      <c r="BCG1" s="52"/>
      <c r="BCH1" s="52"/>
      <c r="BCI1" s="52"/>
      <c r="BCJ1" s="52"/>
      <c r="BCK1" s="52"/>
      <c r="BCL1" s="52"/>
      <c r="BCM1" s="52"/>
      <c r="BCN1" s="52"/>
      <c r="BCO1" s="52"/>
      <c r="BCP1" s="52"/>
      <c r="BCQ1" s="52"/>
      <c r="BCR1" s="52"/>
      <c r="BCS1" s="52"/>
      <c r="BCT1" s="52"/>
      <c r="BCU1" s="52"/>
      <c r="BCV1" s="52"/>
      <c r="BCW1" s="52"/>
      <c r="BCX1" s="52"/>
      <c r="BCY1" s="52"/>
      <c r="BCZ1" s="52"/>
      <c r="BDA1" s="52"/>
      <c r="BDB1" s="52"/>
      <c r="BDC1" s="52"/>
      <c r="BDD1" s="52"/>
      <c r="BDE1" s="52"/>
      <c r="BDF1" s="52"/>
      <c r="BDG1" s="52"/>
      <c r="BDH1" s="52"/>
      <c r="BDI1" s="52"/>
      <c r="BDJ1" s="52"/>
      <c r="BDK1" s="52"/>
      <c r="BDL1" s="52"/>
      <c r="BDM1" s="52"/>
      <c r="BDN1" s="52"/>
      <c r="BDO1" s="52"/>
      <c r="BDP1" s="52"/>
      <c r="BDQ1" s="52"/>
      <c r="BDR1" s="52"/>
      <c r="BDS1" s="52"/>
      <c r="BDT1" s="52"/>
      <c r="BDU1" s="52"/>
      <c r="BDV1" s="52"/>
      <c r="BDW1" s="52"/>
      <c r="BDX1" s="52"/>
      <c r="BDY1" s="52"/>
      <c r="BDZ1" s="52"/>
      <c r="BEA1" s="52"/>
      <c r="BEB1" s="52"/>
      <c r="BEC1" s="52"/>
      <c r="BED1" s="52"/>
      <c r="BEE1" s="52"/>
      <c r="BEF1" s="52"/>
      <c r="BEG1" s="52"/>
      <c r="BEH1" s="52"/>
      <c r="BEI1" s="52"/>
      <c r="BEJ1" s="52"/>
      <c r="BEK1" s="52"/>
      <c r="BEL1" s="52"/>
      <c r="BEM1" s="52"/>
      <c r="BEN1" s="52"/>
      <c r="BEO1" s="52"/>
      <c r="BEP1" s="52"/>
      <c r="BEQ1" s="52"/>
      <c r="BER1" s="52"/>
      <c r="BES1" s="52"/>
      <c r="BET1" s="52"/>
      <c r="BEU1" s="52"/>
      <c r="BEV1" s="52"/>
      <c r="BEW1" s="52"/>
      <c r="BEX1" s="52"/>
      <c r="BEY1" s="52"/>
      <c r="BEZ1" s="52"/>
      <c r="BFA1" s="52"/>
      <c r="BFB1" s="52"/>
      <c r="BFC1" s="52"/>
      <c r="BFD1" s="52"/>
      <c r="BFE1" s="52"/>
      <c r="BFF1" s="52"/>
      <c r="BFG1" s="52"/>
      <c r="BFH1" s="52"/>
      <c r="BFI1" s="52"/>
      <c r="BFJ1" s="52"/>
      <c r="BFK1" s="52"/>
      <c r="BFL1" s="52"/>
      <c r="BFM1" s="52"/>
      <c r="BFN1" s="52"/>
      <c r="BFO1" s="52"/>
      <c r="BFP1" s="52"/>
      <c r="BFQ1" s="52"/>
      <c r="BFR1" s="52"/>
      <c r="BFS1" s="52"/>
      <c r="BFT1" s="52"/>
      <c r="BFU1" s="52"/>
      <c r="BFV1" s="52"/>
      <c r="BFW1" s="52"/>
      <c r="BFX1" s="52"/>
      <c r="BFY1" s="52"/>
      <c r="BFZ1" s="52"/>
      <c r="BGA1" s="52"/>
      <c r="BGB1" s="52"/>
      <c r="BGC1" s="52"/>
      <c r="BGD1" s="52"/>
      <c r="BGE1" s="52"/>
      <c r="BGF1" s="52"/>
      <c r="BGG1" s="52"/>
      <c r="BGH1" s="52"/>
      <c r="BGI1" s="52"/>
      <c r="BGJ1" s="52"/>
      <c r="BGK1" s="52"/>
      <c r="BGL1" s="52"/>
      <c r="BGM1" s="52"/>
      <c r="BGN1" s="52"/>
      <c r="BGO1" s="52"/>
      <c r="BGP1" s="52"/>
      <c r="BGQ1" s="52"/>
      <c r="BGR1" s="52"/>
      <c r="BGS1" s="52"/>
      <c r="BGT1" s="52"/>
      <c r="BGU1" s="52"/>
      <c r="BGV1" s="52"/>
      <c r="BGW1" s="52"/>
      <c r="BGX1" s="52"/>
      <c r="BGY1" s="52"/>
      <c r="BGZ1" s="52"/>
      <c r="BHA1" s="52"/>
      <c r="BHB1" s="52"/>
      <c r="BHC1" s="52"/>
      <c r="BHD1" s="52"/>
      <c r="BHE1" s="52"/>
      <c r="BHF1" s="52"/>
      <c r="BHG1" s="52"/>
      <c r="BHH1" s="52"/>
      <c r="BHI1" s="52"/>
      <c r="BHJ1" s="52"/>
      <c r="BHK1" s="52"/>
      <c r="BHL1" s="52"/>
      <c r="BHM1" s="52"/>
      <c r="BHN1" s="52"/>
      <c r="BHO1" s="52"/>
      <c r="BHP1" s="52"/>
      <c r="BHQ1" s="52"/>
      <c r="BHR1" s="52"/>
      <c r="BHS1" s="52"/>
      <c r="BHT1" s="52"/>
      <c r="BHU1" s="52"/>
      <c r="BHV1" s="52"/>
      <c r="BHW1" s="52"/>
      <c r="BHX1" s="52"/>
      <c r="BHY1" s="52"/>
      <c r="BHZ1" s="52"/>
      <c r="BIA1" s="52"/>
      <c r="BIB1" s="52"/>
      <c r="BIC1" s="52"/>
      <c r="BID1" s="52"/>
      <c r="BIE1" s="52"/>
      <c r="BIF1" s="52"/>
      <c r="BIG1" s="52"/>
      <c r="BIH1" s="52"/>
      <c r="BII1" s="52"/>
      <c r="BIJ1" s="52"/>
      <c r="BIK1" s="52"/>
      <c r="BIL1" s="52"/>
      <c r="BIM1" s="52"/>
      <c r="BIN1" s="52"/>
      <c r="BIO1" s="52"/>
      <c r="BIP1" s="52"/>
      <c r="BIQ1" s="52"/>
      <c r="BIR1" s="52"/>
      <c r="BIS1" s="52"/>
      <c r="BIT1" s="52"/>
      <c r="BIU1" s="52"/>
      <c r="BIV1" s="52"/>
      <c r="BIW1" s="52"/>
      <c r="BIX1" s="52"/>
      <c r="BIY1" s="52"/>
      <c r="BIZ1" s="52"/>
      <c r="BJA1" s="52"/>
      <c r="BJB1" s="52"/>
      <c r="BJC1" s="52"/>
      <c r="BJD1" s="52"/>
      <c r="BJE1" s="52"/>
      <c r="BJF1" s="52"/>
      <c r="BJG1" s="52"/>
      <c r="BJH1" s="52"/>
      <c r="BJI1" s="52"/>
      <c r="BJJ1" s="52"/>
      <c r="BJK1" s="52"/>
      <c r="BJL1" s="52"/>
      <c r="BJM1" s="52"/>
      <c r="BJN1" s="52"/>
      <c r="BJO1" s="52"/>
      <c r="BJP1" s="52"/>
      <c r="BJQ1" s="52"/>
      <c r="BJR1" s="52"/>
      <c r="BJS1" s="52"/>
      <c r="BJT1" s="52"/>
      <c r="BJU1" s="52"/>
      <c r="BJV1" s="52"/>
      <c r="BJW1" s="52"/>
      <c r="BJX1" s="52"/>
      <c r="BJY1" s="52"/>
      <c r="BJZ1" s="52"/>
      <c r="BKA1" s="52"/>
      <c r="BKB1" s="52"/>
      <c r="BKC1" s="52"/>
      <c r="BKD1" s="52"/>
      <c r="BKE1" s="52"/>
      <c r="BKF1" s="52"/>
      <c r="BKG1" s="52"/>
      <c r="BKH1" s="52"/>
      <c r="BKI1" s="52"/>
      <c r="BKJ1" s="52"/>
      <c r="BKK1" s="52"/>
      <c r="BKL1" s="52"/>
      <c r="BKM1" s="52"/>
      <c r="BKN1" s="52"/>
      <c r="BKO1" s="52"/>
      <c r="BKP1" s="52"/>
      <c r="BKQ1" s="52"/>
      <c r="BKR1" s="52"/>
      <c r="BKS1" s="52"/>
      <c r="BKT1" s="52"/>
      <c r="BKU1" s="52"/>
      <c r="BKV1" s="52"/>
      <c r="BKW1" s="52"/>
      <c r="BKX1" s="52"/>
      <c r="BKY1" s="52"/>
      <c r="BKZ1" s="52"/>
      <c r="BLA1" s="52"/>
      <c r="BLB1" s="52"/>
      <c r="BLC1" s="52"/>
      <c r="BLD1" s="52"/>
      <c r="BLE1" s="52"/>
      <c r="BLF1" s="52"/>
      <c r="BLG1" s="52"/>
      <c r="BLH1" s="52"/>
      <c r="BLI1" s="52"/>
      <c r="BLJ1" s="52"/>
      <c r="BLK1" s="52"/>
      <c r="BLL1" s="52"/>
      <c r="BLM1" s="52"/>
      <c r="BLN1" s="52"/>
      <c r="BLO1" s="52"/>
      <c r="BLP1" s="52"/>
      <c r="BLQ1" s="52"/>
      <c r="BLR1" s="52"/>
      <c r="BLS1" s="52"/>
      <c r="BLT1" s="52"/>
      <c r="BLU1" s="52"/>
      <c r="BLV1" s="52"/>
      <c r="BLW1" s="52"/>
      <c r="BLX1" s="52"/>
      <c r="BLY1" s="52"/>
      <c r="BLZ1" s="52"/>
      <c r="BMA1" s="52"/>
      <c r="BMB1" s="52"/>
      <c r="BMC1" s="52"/>
      <c r="BMD1" s="52"/>
      <c r="BME1" s="52"/>
      <c r="BMF1" s="52"/>
      <c r="BMG1" s="52"/>
      <c r="BMH1" s="52"/>
      <c r="BMI1" s="52"/>
      <c r="BMJ1" s="52"/>
      <c r="BMK1" s="52"/>
      <c r="BML1" s="52"/>
      <c r="BMM1" s="52"/>
      <c r="BMN1" s="52"/>
      <c r="BMO1" s="52"/>
      <c r="BMP1" s="52"/>
      <c r="BMQ1" s="52"/>
      <c r="BMR1" s="52"/>
      <c r="BMS1" s="52"/>
      <c r="BMT1" s="52"/>
      <c r="BMU1" s="52"/>
      <c r="BMV1" s="52"/>
      <c r="BMW1" s="52"/>
      <c r="BMX1" s="52"/>
      <c r="BMY1" s="52"/>
      <c r="BMZ1" s="52"/>
      <c r="BNA1" s="52"/>
      <c r="BNB1" s="52"/>
      <c r="BNC1" s="52"/>
      <c r="BND1" s="52"/>
      <c r="BNE1" s="52"/>
      <c r="BNF1" s="52"/>
      <c r="BNG1" s="52"/>
      <c r="BNH1" s="52"/>
      <c r="BNI1" s="52"/>
      <c r="BNJ1" s="52"/>
      <c r="BNK1" s="52"/>
      <c r="BNL1" s="52"/>
      <c r="BNM1" s="52"/>
      <c r="BNN1" s="52"/>
      <c r="BNO1" s="52"/>
      <c r="BNP1" s="52"/>
      <c r="BNQ1" s="52"/>
      <c r="BNR1" s="52"/>
      <c r="BNS1" s="52"/>
      <c r="BNT1" s="52"/>
      <c r="BNU1" s="52"/>
      <c r="BNV1" s="52"/>
      <c r="BNW1" s="52"/>
      <c r="BNX1" s="52"/>
      <c r="BNY1" s="52"/>
      <c r="BNZ1" s="52"/>
      <c r="BOA1" s="52"/>
      <c r="BOB1" s="52"/>
      <c r="BOC1" s="52"/>
      <c r="BOD1" s="52"/>
      <c r="BOE1" s="52"/>
      <c r="BOF1" s="52"/>
      <c r="BOG1" s="52"/>
      <c r="BOH1" s="52"/>
      <c r="BOI1" s="52"/>
      <c r="BOJ1" s="52"/>
      <c r="BOK1" s="52"/>
      <c r="BOL1" s="52"/>
      <c r="BOM1" s="52"/>
      <c r="BON1" s="52"/>
      <c r="BOO1" s="52"/>
      <c r="BOP1" s="52"/>
      <c r="BOQ1" s="52"/>
      <c r="BOR1" s="52"/>
      <c r="BOS1" s="52"/>
      <c r="BOT1" s="52"/>
      <c r="BOU1" s="52"/>
      <c r="BOV1" s="52"/>
      <c r="BOW1" s="52"/>
      <c r="BOX1" s="52"/>
      <c r="BOY1" s="52"/>
      <c r="BOZ1" s="52"/>
      <c r="BPA1" s="52"/>
      <c r="BPB1" s="52"/>
      <c r="BPC1" s="52"/>
      <c r="BPD1" s="52"/>
      <c r="BPE1" s="52"/>
      <c r="BPF1" s="52"/>
      <c r="BPG1" s="52"/>
      <c r="BPH1" s="52"/>
      <c r="BPI1" s="52"/>
      <c r="BPJ1" s="52"/>
      <c r="BPK1" s="52"/>
      <c r="BPL1" s="52"/>
      <c r="BPM1" s="52"/>
      <c r="BPN1" s="52"/>
      <c r="BPO1" s="52"/>
      <c r="BPP1" s="52"/>
      <c r="BPQ1" s="52"/>
      <c r="BPR1" s="52"/>
      <c r="BPS1" s="52"/>
      <c r="BPT1" s="52"/>
      <c r="BPU1" s="52"/>
      <c r="BPV1" s="52"/>
      <c r="BPW1" s="52"/>
      <c r="BPX1" s="52"/>
      <c r="BPY1" s="52"/>
      <c r="BPZ1" s="52"/>
      <c r="BQA1" s="52"/>
      <c r="BQB1" s="52"/>
      <c r="BQC1" s="52"/>
      <c r="BQD1" s="52"/>
      <c r="BQE1" s="52"/>
      <c r="BQF1" s="52"/>
      <c r="BQG1" s="52"/>
      <c r="BQH1" s="52"/>
      <c r="BQI1" s="52"/>
      <c r="BQJ1" s="52"/>
      <c r="BQK1" s="52"/>
      <c r="BQL1" s="52"/>
      <c r="BQM1" s="52"/>
      <c r="BQN1" s="52"/>
      <c r="BQO1" s="52"/>
      <c r="BQP1" s="52"/>
      <c r="BQQ1" s="52"/>
      <c r="BQR1" s="52"/>
      <c r="BQS1" s="52"/>
      <c r="BQT1" s="52"/>
      <c r="BQU1" s="52"/>
      <c r="BQV1" s="52"/>
      <c r="BQW1" s="52"/>
      <c r="BQX1" s="52"/>
      <c r="BQY1" s="52"/>
      <c r="BQZ1" s="52"/>
      <c r="BRA1" s="52"/>
      <c r="BRB1" s="52"/>
      <c r="BRC1" s="52"/>
      <c r="BRD1" s="52"/>
      <c r="BRE1" s="52"/>
      <c r="BRF1" s="52"/>
      <c r="BRG1" s="52"/>
      <c r="BRH1" s="52"/>
      <c r="BRI1" s="52"/>
      <c r="BRJ1" s="52"/>
      <c r="BRK1" s="52"/>
      <c r="BRL1" s="52"/>
      <c r="BRM1" s="52"/>
      <c r="BRN1" s="52"/>
      <c r="BRO1" s="52"/>
      <c r="BRP1" s="52"/>
      <c r="BRQ1" s="52"/>
      <c r="BRR1" s="52"/>
      <c r="BRS1" s="52"/>
      <c r="BRT1" s="52"/>
      <c r="BRU1" s="52"/>
      <c r="BRV1" s="52"/>
      <c r="BRW1" s="52"/>
      <c r="BRX1" s="52"/>
      <c r="BRY1" s="52"/>
      <c r="BRZ1" s="52"/>
      <c r="BSA1" s="52"/>
      <c r="BSB1" s="52"/>
      <c r="BSC1" s="52"/>
      <c r="BSD1" s="52"/>
      <c r="BSE1" s="52"/>
      <c r="BSF1" s="52"/>
      <c r="BSG1" s="52"/>
      <c r="BSH1" s="52"/>
      <c r="BSI1" s="52"/>
      <c r="BSJ1" s="52"/>
      <c r="BSK1" s="52"/>
      <c r="BSL1" s="52"/>
      <c r="BSM1" s="52"/>
      <c r="BSN1" s="52"/>
      <c r="BSO1" s="52"/>
      <c r="BSP1" s="52"/>
      <c r="BSQ1" s="52"/>
      <c r="BSR1" s="52"/>
      <c r="BSS1" s="52"/>
      <c r="BST1" s="52"/>
      <c r="BSU1" s="52"/>
      <c r="BSV1" s="52"/>
      <c r="BSW1" s="52"/>
      <c r="BSX1" s="52"/>
      <c r="BSY1" s="52"/>
      <c r="BSZ1" s="52"/>
      <c r="BTA1" s="52"/>
      <c r="BTB1" s="52"/>
      <c r="BTC1" s="52"/>
      <c r="BTD1" s="52"/>
      <c r="BTE1" s="52"/>
      <c r="BTF1" s="52"/>
      <c r="BTG1" s="52"/>
      <c r="BTH1" s="52"/>
      <c r="BTI1" s="52"/>
      <c r="BTJ1" s="52"/>
      <c r="BTK1" s="52"/>
      <c r="BTL1" s="52"/>
      <c r="BTM1" s="52"/>
      <c r="BTN1" s="52"/>
      <c r="BTO1" s="52"/>
      <c r="BTP1" s="52"/>
      <c r="BTQ1" s="52"/>
      <c r="BTR1" s="52"/>
      <c r="BTS1" s="52"/>
      <c r="BTT1" s="52"/>
      <c r="BTU1" s="52"/>
      <c r="BTV1" s="52"/>
      <c r="BTW1" s="52"/>
      <c r="BTX1" s="52"/>
      <c r="BTY1" s="52"/>
      <c r="BTZ1" s="52"/>
      <c r="BUA1" s="52"/>
      <c r="BUB1" s="52"/>
      <c r="BUC1" s="52"/>
      <c r="BUD1" s="52"/>
      <c r="BUE1" s="52"/>
      <c r="BUF1" s="52"/>
      <c r="BUG1" s="52"/>
      <c r="BUH1" s="52"/>
      <c r="BUI1" s="52"/>
      <c r="BUJ1" s="52"/>
      <c r="BUK1" s="52"/>
      <c r="BUL1" s="52"/>
      <c r="BUM1" s="52"/>
      <c r="BUN1" s="52"/>
      <c r="BUO1" s="52"/>
      <c r="BUP1" s="52"/>
      <c r="BUQ1" s="52"/>
      <c r="BUR1" s="52"/>
      <c r="BUS1" s="52"/>
      <c r="BUT1" s="52"/>
      <c r="BUU1" s="52"/>
      <c r="BUV1" s="52"/>
      <c r="BUW1" s="52"/>
      <c r="BUX1" s="52"/>
      <c r="BUY1" s="52"/>
      <c r="BUZ1" s="52"/>
      <c r="BVA1" s="52"/>
      <c r="BVB1" s="52"/>
      <c r="BVC1" s="52"/>
      <c r="BVD1" s="52"/>
      <c r="BVE1" s="52"/>
      <c r="BVF1" s="52"/>
      <c r="BVG1" s="52"/>
      <c r="BVH1" s="52"/>
      <c r="BVI1" s="52"/>
      <c r="BVJ1" s="52"/>
      <c r="BVK1" s="52"/>
      <c r="BVL1" s="52"/>
      <c r="BVM1" s="52"/>
      <c r="BVN1" s="52"/>
      <c r="BVO1" s="52"/>
      <c r="BVP1" s="52"/>
      <c r="BVQ1" s="52"/>
      <c r="BVR1" s="52"/>
      <c r="BVS1" s="52"/>
      <c r="BVT1" s="52"/>
      <c r="BVU1" s="52"/>
      <c r="BVV1" s="52"/>
      <c r="BVW1" s="52"/>
      <c r="BVX1" s="52"/>
      <c r="BVY1" s="52"/>
      <c r="BVZ1" s="52"/>
      <c r="BWA1" s="52"/>
      <c r="BWB1" s="52"/>
      <c r="BWC1" s="52"/>
      <c r="BWD1" s="52"/>
      <c r="BWE1" s="52"/>
      <c r="BWF1" s="52"/>
      <c r="BWG1" s="52"/>
      <c r="BWH1" s="52"/>
      <c r="BWI1" s="52"/>
      <c r="BWJ1" s="52"/>
      <c r="BWK1" s="52"/>
      <c r="BWL1" s="52"/>
      <c r="BWM1" s="52"/>
      <c r="BWN1" s="52"/>
      <c r="BWO1" s="52"/>
      <c r="BWP1" s="52"/>
      <c r="BWQ1" s="52"/>
      <c r="BWR1" s="52"/>
      <c r="BWS1" s="52"/>
      <c r="BWT1" s="52"/>
      <c r="BWU1" s="52"/>
      <c r="BWV1" s="52"/>
      <c r="BWW1" s="52"/>
      <c r="BWX1" s="52"/>
      <c r="BWY1" s="52"/>
      <c r="BWZ1" s="52"/>
      <c r="BXA1" s="52"/>
      <c r="BXB1" s="52"/>
      <c r="BXC1" s="52"/>
      <c r="BXD1" s="52"/>
      <c r="BXE1" s="52"/>
      <c r="BXF1" s="52"/>
      <c r="BXG1" s="52"/>
      <c r="BXH1" s="52"/>
      <c r="BXI1" s="52"/>
      <c r="BXJ1" s="52"/>
      <c r="BXK1" s="52"/>
      <c r="BXL1" s="52"/>
      <c r="BXM1" s="52"/>
      <c r="BXN1" s="52"/>
      <c r="BXO1" s="52"/>
      <c r="BXP1" s="52"/>
      <c r="BXQ1" s="52"/>
      <c r="BXR1" s="52"/>
      <c r="BXS1" s="52"/>
      <c r="BXT1" s="52"/>
      <c r="BXU1" s="52"/>
      <c r="BXV1" s="52"/>
      <c r="BXW1" s="52"/>
      <c r="BXX1" s="52"/>
      <c r="BXY1" s="52"/>
      <c r="BXZ1" s="52"/>
      <c r="BYA1" s="52"/>
      <c r="BYB1" s="52"/>
      <c r="BYC1" s="52"/>
      <c r="BYD1" s="52"/>
      <c r="BYE1" s="52"/>
      <c r="BYF1" s="52"/>
      <c r="BYG1" s="52"/>
      <c r="BYH1" s="52"/>
      <c r="BYI1" s="52"/>
      <c r="BYJ1" s="52"/>
      <c r="BYK1" s="52"/>
      <c r="BYL1" s="52"/>
      <c r="BYM1" s="52"/>
      <c r="BYN1" s="52"/>
      <c r="BYO1" s="52"/>
      <c r="BYP1" s="52"/>
      <c r="BYQ1" s="52"/>
      <c r="BYR1" s="52"/>
      <c r="BYS1" s="52"/>
      <c r="BYT1" s="52"/>
      <c r="BYU1" s="52"/>
      <c r="BYV1" s="52"/>
      <c r="BYW1" s="52"/>
      <c r="BYX1" s="52"/>
      <c r="BYY1" s="52"/>
      <c r="BYZ1" s="52"/>
      <c r="BZA1" s="52"/>
      <c r="BZB1" s="52"/>
      <c r="BZC1" s="52"/>
      <c r="BZD1" s="52"/>
      <c r="BZE1" s="52"/>
      <c r="BZF1" s="52"/>
      <c r="BZG1" s="52"/>
    </row>
    <row r="2" spans="1:2035" s="147" customFormat="1" ht="93" customHeight="1">
      <c r="A2" s="52"/>
      <c r="B2" s="39"/>
      <c r="C2" s="40"/>
      <c r="D2" s="41"/>
      <c r="E2" s="42"/>
      <c r="F2" s="42"/>
      <c r="G2" s="43"/>
      <c r="H2" s="563" t="s">
        <v>83</v>
      </c>
      <c r="I2" s="563"/>
      <c r="J2" s="563"/>
      <c r="K2" s="563"/>
      <c r="L2" s="563"/>
      <c r="M2" s="563"/>
      <c r="N2" s="563"/>
      <c r="O2" s="563"/>
      <c r="P2" s="563"/>
      <c r="Q2" s="50"/>
      <c r="R2" s="50"/>
      <c r="S2" s="50"/>
      <c r="T2" s="50"/>
      <c r="U2" s="50"/>
      <c r="V2" s="51"/>
      <c r="W2" s="52"/>
      <c r="X2" s="52"/>
      <c r="Y2" s="52"/>
      <c r="Z2" s="52"/>
      <c r="AA2" s="52"/>
      <c r="AB2" s="52"/>
      <c r="AC2" s="52"/>
    </row>
    <row r="3" spans="1:2035" s="147" customFormat="1" ht="23.25" customHeight="1">
      <c r="A3" s="52"/>
      <c r="B3" s="152" t="s">
        <v>45</v>
      </c>
      <c r="C3" s="1"/>
      <c r="D3"/>
      <c r="E3" s="1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52"/>
      <c r="R3" s="52"/>
      <c r="S3" s="52"/>
      <c r="T3" s="52"/>
      <c r="U3" s="52"/>
      <c r="V3" s="53"/>
      <c r="W3" s="52"/>
      <c r="X3" s="52"/>
      <c r="Y3" s="52"/>
      <c r="Z3" s="52"/>
      <c r="AA3" s="52"/>
      <c r="AB3" s="52"/>
      <c r="AC3" s="52"/>
    </row>
    <row r="4" spans="1:2035" s="147" customFormat="1">
      <c r="A4" s="52"/>
      <c r="B4" s="4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52"/>
      <c r="R4" s="52"/>
      <c r="S4" s="52"/>
      <c r="T4" s="52"/>
      <c r="U4" s="52"/>
      <c r="V4" s="53"/>
      <c r="W4" s="52"/>
      <c r="X4" s="52"/>
      <c r="Y4" s="52"/>
      <c r="Z4" s="52"/>
      <c r="AA4" s="52"/>
      <c r="AB4" s="52"/>
      <c r="AC4" s="52"/>
    </row>
    <row r="5" spans="1:2035" s="147" customFormat="1" ht="25.8">
      <c r="A5" s="52"/>
      <c r="B5" s="566" t="s">
        <v>605</v>
      </c>
      <c r="C5" s="567"/>
      <c r="D5" s="567"/>
      <c r="E5" s="567"/>
      <c r="F5" s="567"/>
      <c r="G5" s="567"/>
      <c r="H5" s="567"/>
      <c r="I5" s="567"/>
      <c r="J5" s="567"/>
      <c r="K5" s="567"/>
      <c r="L5" s="567"/>
      <c r="M5" s="567"/>
      <c r="N5" s="567"/>
      <c r="O5" s="567"/>
      <c r="P5" s="567"/>
      <c r="Q5" s="567"/>
      <c r="R5" s="567"/>
      <c r="S5" s="567"/>
      <c r="T5" s="567"/>
      <c r="U5" s="567"/>
      <c r="V5" s="568"/>
      <c r="W5" s="52"/>
      <c r="X5" s="52"/>
      <c r="Y5" s="52"/>
      <c r="Z5" s="52"/>
      <c r="AA5" s="52"/>
      <c r="AB5" s="52"/>
      <c r="AC5" s="52"/>
    </row>
    <row r="6" spans="1:2035" s="147" customFormat="1">
      <c r="A6" s="52"/>
      <c r="B6" s="45"/>
      <c r="C6" s="43"/>
      <c r="D6" s="43"/>
      <c r="E6" s="43"/>
      <c r="F6" s="43"/>
      <c r="G6" s="43"/>
      <c r="H6" s="43"/>
      <c r="I6" s="46"/>
      <c r="J6" s="46"/>
      <c r="K6" s="46"/>
      <c r="L6" s="43"/>
      <c r="M6" s="43"/>
      <c r="N6" s="43"/>
      <c r="O6" s="43"/>
      <c r="P6" s="43"/>
      <c r="Q6" s="50"/>
      <c r="R6" s="50"/>
      <c r="S6" s="50"/>
      <c r="T6" s="50"/>
      <c r="U6" s="50"/>
      <c r="V6" s="51"/>
      <c r="W6" s="52"/>
      <c r="X6" s="52"/>
      <c r="Y6" s="52"/>
      <c r="Z6" s="52"/>
      <c r="AA6" s="52"/>
      <c r="AB6" s="52"/>
      <c r="AC6" s="52"/>
    </row>
    <row r="7" spans="1:2035" s="147" customFormat="1" ht="34.5" customHeight="1">
      <c r="A7" s="52"/>
      <c r="B7" s="176"/>
      <c r="C7" s="569" t="s">
        <v>244</v>
      </c>
      <c r="D7" s="569"/>
      <c r="E7" s="569"/>
      <c r="F7" s="569"/>
      <c r="G7" s="569"/>
      <c r="H7" s="569"/>
      <c r="I7" s="569"/>
      <c r="J7" s="569"/>
      <c r="K7" s="569"/>
      <c r="L7" s="569"/>
      <c r="M7" s="569"/>
      <c r="N7" s="569"/>
      <c r="O7" s="569"/>
      <c r="P7" s="569"/>
      <c r="Q7" s="344"/>
      <c r="R7" s="345"/>
      <c r="S7" s="345"/>
      <c r="T7" s="345"/>
      <c r="U7" s="345"/>
      <c r="V7" s="177"/>
      <c r="W7" s="52"/>
      <c r="X7" s="52"/>
      <c r="Y7" s="52"/>
      <c r="Z7" s="52"/>
      <c r="AA7" s="52"/>
      <c r="AB7" s="52"/>
      <c r="AC7" s="52"/>
    </row>
    <row r="8" spans="1:2035" s="147" customFormat="1" ht="40.5" customHeight="1">
      <c r="A8" s="52"/>
      <c r="B8" s="176"/>
      <c r="C8" s="570" t="s">
        <v>245</v>
      </c>
      <c r="D8" s="570"/>
      <c r="E8" s="570"/>
      <c r="F8" s="570"/>
      <c r="G8" s="570"/>
      <c r="H8" s="570"/>
      <c r="I8" s="570"/>
      <c r="J8" s="570"/>
      <c r="K8" s="570"/>
      <c r="L8" s="570"/>
      <c r="M8" s="570"/>
      <c r="N8" s="344"/>
      <c r="O8" s="344"/>
      <c r="P8" s="344"/>
      <c r="Q8" s="346"/>
      <c r="R8" s="346"/>
      <c r="S8" s="346"/>
      <c r="T8" s="346"/>
      <c r="U8" s="346"/>
      <c r="V8" s="178"/>
      <c r="W8" s="52"/>
      <c r="X8" s="52"/>
      <c r="Y8" s="52"/>
      <c r="Z8" s="52"/>
      <c r="AA8" s="52"/>
      <c r="AB8" s="52"/>
      <c r="AC8" s="52"/>
    </row>
    <row r="9" spans="1:2035" s="147" customFormat="1" ht="21" customHeight="1">
      <c r="A9" s="52"/>
      <c r="B9" s="47"/>
      <c r="C9" s="570" t="s">
        <v>246</v>
      </c>
      <c r="D9" s="570"/>
      <c r="E9" s="570"/>
      <c r="F9" s="570"/>
      <c r="G9" s="570"/>
      <c r="H9" s="570"/>
      <c r="I9" s="570"/>
      <c r="J9" s="570"/>
      <c r="K9" s="570"/>
      <c r="L9" s="570"/>
      <c r="M9" s="570"/>
      <c r="N9" s="570"/>
      <c r="O9" s="570"/>
      <c r="P9" s="570"/>
      <c r="Q9" s="570"/>
      <c r="R9" s="347"/>
      <c r="S9" s="347"/>
      <c r="T9" s="347"/>
      <c r="U9" s="347"/>
      <c r="V9" s="179"/>
      <c r="W9" s="52"/>
      <c r="X9" s="52"/>
      <c r="Y9" s="52"/>
      <c r="Z9" s="52"/>
      <c r="AA9" s="52"/>
      <c r="AB9" s="52"/>
      <c r="AC9" s="52"/>
    </row>
    <row r="10" spans="1:2035" s="147" customFormat="1" ht="21" customHeight="1">
      <c r="A10" s="52"/>
      <c r="B10" s="47"/>
      <c r="C10" s="570"/>
      <c r="D10" s="570"/>
      <c r="E10" s="570"/>
      <c r="F10" s="570"/>
      <c r="G10" s="570"/>
      <c r="H10" s="570"/>
      <c r="I10" s="570"/>
      <c r="J10" s="570"/>
      <c r="K10" s="570"/>
      <c r="L10" s="570"/>
      <c r="M10" s="570"/>
      <c r="N10" s="570"/>
      <c r="O10" s="570"/>
      <c r="P10" s="570"/>
      <c r="Q10" s="570"/>
      <c r="R10" s="347"/>
      <c r="S10" s="347"/>
      <c r="T10" s="347"/>
      <c r="U10" s="347"/>
      <c r="V10" s="53"/>
      <c r="W10" s="52"/>
      <c r="X10" s="52"/>
      <c r="Y10" s="52"/>
      <c r="Z10" s="52"/>
      <c r="AA10" s="52"/>
      <c r="AB10" s="52"/>
      <c r="AC10" s="52"/>
    </row>
    <row r="11" spans="1:2035" s="147" customFormat="1" ht="21" customHeight="1">
      <c r="A11" s="52"/>
      <c r="B11" s="47"/>
      <c r="C11" s="38"/>
      <c r="D11" s="38"/>
      <c r="E11" s="38"/>
      <c r="F11" s="38"/>
      <c r="G11" s="38"/>
      <c r="H11" s="38"/>
      <c r="I11" s="38"/>
      <c r="J11" s="38"/>
      <c r="K11" s="348"/>
      <c r="L11" s="348"/>
      <c r="M11" s="348"/>
      <c r="N11" s="348"/>
      <c r="O11" s="348"/>
      <c r="P11" s="348"/>
      <c r="Q11" s="52"/>
      <c r="R11" s="52"/>
      <c r="S11" s="52"/>
      <c r="T11" s="52"/>
      <c r="U11" s="52"/>
      <c r="V11" s="53"/>
      <c r="W11" s="52"/>
      <c r="X11" s="52"/>
      <c r="Y11" s="52"/>
    </row>
    <row r="12" spans="1:2035" s="147" customFormat="1" ht="21" customHeight="1">
      <c r="A12" s="52"/>
      <c r="B12" s="48"/>
      <c r="C12" s="38"/>
      <c r="D12" s="38"/>
      <c r="E12" s="38"/>
      <c r="F12" s="38"/>
      <c r="G12" s="349"/>
      <c r="H12" s="349"/>
      <c r="I12" s="38"/>
      <c r="J12" s="38"/>
      <c r="K12" s="348"/>
      <c r="L12" s="348"/>
      <c r="M12" s="348"/>
      <c r="N12" s="348"/>
      <c r="O12" s="348"/>
      <c r="P12" s="348"/>
      <c r="Q12" s="52"/>
      <c r="R12" s="52"/>
      <c r="S12" s="52"/>
      <c r="T12" s="52"/>
      <c r="U12" s="52"/>
      <c r="V12" s="53"/>
      <c r="W12" s="52"/>
      <c r="X12" s="52"/>
      <c r="Y12" s="52"/>
    </row>
    <row r="13" spans="1:2035" s="147" customFormat="1" ht="21" customHeight="1">
      <c r="A13" s="52"/>
      <c r="B13" s="164"/>
      <c r="G13" s="38"/>
      <c r="H13" s="38"/>
      <c r="I13" s="38"/>
      <c r="J13" s="38"/>
      <c r="K13" s="348"/>
      <c r="L13" s="348"/>
      <c r="M13" s="348"/>
      <c r="N13" s="348"/>
      <c r="O13" s="348"/>
      <c r="P13" s="348"/>
      <c r="Q13" s="52"/>
      <c r="R13" s="52"/>
      <c r="S13" s="52"/>
      <c r="T13" s="52"/>
      <c r="U13" s="52"/>
      <c r="V13" s="53"/>
      <c r="W13" s="52"/>
      <c r="X13" s="52"/>
      <c r="Y13" s="52"/>
      <c r="AC13"/>
    </row>
    <row r="14" spans="1:2035" s="147" customFormat="1" ht="21" customHeight="1">
      <c r="A14" s="52"/>
      <c r="B14" s="48"/>
      <c r="C14" s="38"/>
      <c r="D14" s="38"/>
      <c r="E14" s="38"/>
      <c r="F14" s="38"/>
      <c r="G14" s="38"/>
      <c r="H14" s="38"/>
      <c r="I14" s="38"/>
      <c r="J14" s="38"/>
      <c r="K14" s="348"/>
      <c r="L14" s="348"/>
      <c r="M14" s="348"/>
      <c r="N14" s="348"/>
      <c r="O14" s="348"/>
      <c r="P14" s="348"/>
      <c r="Q14" s="52"/>
      <c r="R14" s="52"/>
      <c r="S14" s="52"/>
      <c r="T14" s="52"/>
      <c r="U14" s="52"/>
      <c r="V14" s="53"/>
      <c r="W14" s="52"/>
      <c r="X14" s="52"/>
      <c r="Y14" s="52"/>
    </row>
    <row r="15" spans="1:2035" s="147" customFormat="1">
      <c r="A15" s="52"/>
      <c r="B15" s="48"/>
      <c r="C15" s="38"/>
      <c r="D15" s="38"/>
      <c r="E15" s="38"/>
      <c r="F15" s="38"/>
      <c r="G15" s="38"/>
      <c r="H15" s="38"/>
      <c r="I15" s="38"/>
      <c r="J15" s="38"/>
      <c r="K15" s="348"/>
      <c r="L15" s="348"/>
      <c r="M15" s="348"/>
      <c r="N15" s="348"/>
      <c r="O15" s="348"/>
      <c r="P15" s="348"/>
      <c r="Q15" s="348"/>
      <c r="R15" s="52"/>
      <c r="S15" s="52"/>
      <c r="T15" s="52"/>
      <c r="U15" s="52"/>
      <c r="V15" s="53"/>
      <c r="W15" s="52"/>
      <c r="X15" s="52"/>
      <c r="Y15" s="52"/>
    </row>
    <row r="16" spans="1:2035" s="147" customFormat="1">
      <c r="A16" s="52"/>
      <c r="B16" s="48"/>
      <c r="C16" s="38"/>
      <c r="D16" s="38"/>
      <c r="E16" s="38"/>
      <c r="F16" s="38"/>
      <c r="G16" s="38"/>
      <c r="H16" s="38"/>
      <c r="I16" s="38"/>
      <c r="J16" s="38"/>
      <c r="K16" s="348"/>
      <c r="L16" s="348"/>
      <c r="M16" s="348"/>
      <c r="N16" s="348"/>
      <c r="O16" s="348"/>
      <c r="P16" s="348"/>
      <c r="Q16" s="348"/>
      <c r="R16" s="52"/>
      <c r="S16" s="52"/>
      <c r="T16" s="52"/>
      <c r="U16" s="52"/>
      <c r="V16" s="53"/>
      <c r="W16" s="52"/>
      <c r="X16" s="52"/>
      <c r="Y16" s="52"/>
    </row>
    <row r="17" spans="1:30" s="147" customFormat="1">
      <c r="A17" s="52"/>
      <c r="B17" s="48"/>
      <c r="C17" s="38"/>
      <c r="D17" s="38"/>
      <c r="E17" s="38"/>
      <c r="F17" s="38"/>
      <c r="G17" s="38"/>
      <c r="H17" s="38"/>
      <c r="I17" s="38"/>
      <c r="J17" s="38"/>
      <c r="K17" s="348"/>
      <c r="L17" s="348"/>
      <c r="M17" s="348"/>
      <c r="N17" s="348"/>
      <c r="O17" s="348"/>
      <c r="P17" s="348"/>
      <c r="Q17" s="348"/>
      <c r="R17" s="52"/>
      <c r="S17" s="52"/>
      <c r="T17" s="52"/>
      <c r="U17" s="52"/>
      <c r="V17" s="53"/>
      <c r="W17" s="52"/>
      <c r="X17" s="52"/>
      <c r="Y17" s="52"/>
    </row>
    <row r="18" spans="1:30" s="147" customFormat="1">
      <c r="A18" s="52"/>
      <c r="B18" s="48"/>
      <c r="C18" s="38"/>
      <c r="D18" s="38"/>
      <c r="E18" s="38"/>
      <c r="F18" s="38"/>
      <c r="G18" s="38"/>
      <c r="H18" s="38"/>
      <c r="I18" s="38"/>
      <c r="J18" s="38"/>
      <c r="K18" s="348"/>
      <c r="L18" s="348"/>
      <c r="M18" s="348"/>
      <c r="N18" s="348"/>
      <c r="O18" s="348"/>
      <c r="P18" s="348"/>
      <c r="Q18" s="348"/>
      <c r="R18" s="52"/>
      <c r="S18" s="52"/>
      <c r="T18" s="52"/>
      <c r="U18" s="52"/>
      <c r="V18" s="53"/>
      <c r="W18" s="52"/>
      <c r="X18" s="52"/>
      <c r="Y18" s="52"/>
    </row>
    <row r="19" spans="1:30" s="147" customFormat="1" ht="59.25" customHeight="1">
      <c r="A19" s="52"/>
      <c r="B19" s="564"/>
      <c r="C19" s="565"/>
      <c r="D19" s="565"/>
      <c r="E19" s="565"/>
      <c r="F19" s="565"/>
      <c r="G19" s="38"/>
      <c r="H19" s="38"/>
      <c r="I19" s="38"/>
      <c r="J19" s="38"/>
      <c r="K19" s="348"/>
      <c r="L19" s="348"/>
      <c r="M19" s="348"/>
      <c r="N19" s="348"/>
      <c r="O19" s="348"/>
      <c r="P19" s="348"/>
      <c r="Q19" s="348"/>
      <c r="R19" s="52"/>
      <c r="S19" s="52"/>
      <c r="T19" s="52"/>
      <c r="U19" s="52"/>
      <c r="V19" s="53"/>
      <c r="W19" s="52"/>
      <c r="X19" s="52"/>
      <c r="Y19" s="52"/>
      <c r="AD19"/>
    </row>
    <row r="20" spans="1:30" s="147" customFormat="1" ht="31.5" customHeight="1">
      <c r="A20" s="52"/>
      <c r="B20" s="49"/>
      <c r="C20" s="38"/>
      <c r="D20" s="38"/>
      <c r="E20" s="38"/>
      <c r="F20" s="38"/>
      <c r="G20" s="38"/>
      <c r="H20" s="38"/>
      <c r="I20" s="38"/>
      <c r="J20" s="38"/>
      <c r="K20" s="350"/>
      <c r="L20" s="350"/>
      <c r="M20" s="350"/>
      <c r="N20" s="350"/>
      <c r="O20" s="350"/>
      <c r="P20" s="350"/>
      <c r="Q20" s="350"/>
      <c r="R20" s="52"/>
      <c r="S20" s="52"/>
      <c r="T20" s="52"/>
      <c r="U20" s="52"/>
      <c r="V20" s="53"/>
      <c r="W20" s="52"/>
      <c r="X20" s="52"/>
      <c r="Y20" s="52"/>
    </row>
    <row r="21" spans="1:30" s="147" customFormat="1" ht="15" customHeight="1">
      <c r="A21" s="52"/>
      <c r="B21" s="49"/>
      <c r="C21" s="38"/>
      <c r="D21" s="38"/>
      <c r="E21" s="38"/>
      <c r="F21" s="38"/>
      <c r="G21" s="38"/>
      <c r="H21" s="38"/>
      <c r="I21" s="38"/>
      <c r="J21" s="38"/>
      <c r="K21" s="350"/>
      <c r="L21" s="350"/>
      <c r="M21" s="350"/>
      <c r="N21" s="350"/>
      <c r="O21" s="350"/>
      <c r="P21" s="350"/>
      <c r="Q21" s="350"/>
      <c r="R21" s="52"/>
      <c r="S21" s="52"/>
      <c r="T21" s="52"/>
      <c r="U21" s="52"/>
      <c r="V21" s="53"/>
      <c r="W21" s="52"/>
      <c r="X21" s="52"/>
      <c r="Y21" s="52"/>
    </row>
    <row r="22" spans="1:30" s="147" customFormat="1" ht="47.25" customHeight="1">
      <c r="A22" s="52"/>
      <c r="B22" s="49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52"/>
      <c r="S22" s="52"/>
      <c r="T22" s="52"/>
      <c r="U22" s="52"/>
      <c r="V22" s="53"/>
      <c r="W22" s="52"/>
      <c r="X22" s="52"/>
      <c r="Y22" s="52"/>
    </row>
    <row r="23" spans="1:30" s="147" customFormat="1" ht="42" customHeight="1">
      <c r="A23" s="52"/>
      <c r="B23" s="49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52"/>
      <c r="S23" s="52"/>
      <c r="T23" s="52"/>
      <c r="U23" s="52"/>
      <c r="V23" s="53"/>
      <c r="W23" s="52"/>
      <c r="X23" s="52"/>
      <c r="Y23" s="52"/>
    </row>
    <row r="24" spans="1:30" s="147" customFormat="1" ht="21">
      <c r="A24" s="52"/>
      <c r="B24" s="535"/>
      <c r="C24" s="536"/>
      <c r="D24" s="536"/>
      <c r="E24" s="536"/>
      <c r="F24" s="536"/>
      <c r="G24" s="38"/>
      <c r="H24" s="38"/>
      <c r="I24" s="38"/>
      <c r="J24" s="38"/>
      <c r="R24" s="52"/>
      <c r="S24" s="52"/>
      <c r="T24" s="52"/>
      <c r="U24" s="52"/>
      <c r="V24" s="53"/>
      <c r="W24" s="52"/>
      <c r="X24" s="52"/>
      <c r="Y24" s="52"/>
    </row>
    <row r="25" spans="1:30" s="147" customFormat="1" ht="63" customHeight="1">
      <c r="A25" s="52"/>
      <c r="B25" s="48"/>
      <c r="I25" s="38"/>
      <c r="J25" s="38"/>
      <c r="R25" s="52"/>
      <c r="S25" s="52"/>
      <c r="T25" s="52"/>
      <c r="U25" s="52"/>
      <c r="V25" s="53"/>
      <c r="W25" s="52"/>
      <c r="X25" s="52"/>
      <c r="Y25" s="52"/>
    </row>
    <row r="26" spans="1:30" s="147" customFormat="1" ht="44.1" customHeight="1">
      <c r="A26" s="52"/>
      <c r="B26" s="180"/>
      <c r="C26" s="351"/>
      <c r="D26" s="351"/>
      <c r="E26" s="351"/>
      <c r="F26" s="351"/>
      <c r="G26" s="351"/>
      <c r="H26" s="351"/>
      <c r="I26" s="44"/>
      <c r="J26" s="44"/>
      <c r="K26" s="351"/>
      <c r="L26" s="351"/>
      <c r="M26" s="351"/>
      <c r="N26" s="351"/>
      <c r="O26" s="351"/>
      <c r="P26" s="351"/>
      <c r="Q26" s="351"/>
      <c r="R26" s="54"/>
      <c r="S26" s="54"/>
      <c r="T26" s="54"/>
      <c r="U26" s="54"/>
      <c r="V26" s="55"/>
      <c r="W26" s="52"/>
      <c r="X26" s="52"/>
      <c r="Y26" s="52"/>
    </row>
    <row r="27" spans="1:30" s="147" customFormat="1" ht="45.75" customHeight="1">
      <c r="A27" s="52"/>
      <c r="B27" s="48"/>
      <c r="I27" s="38"/>
      <c r="J27" s="38"/>
      <c r="R27" s="52"/>
      <c r="S27" s="52"/>
      <c r="T27" s="52"/>
      <c r="U27" s="52"/>
      <c r="V27" s="53"/>
      <c r="W27" s="52"/>
      <c r="X27" s="52"/>
      <c r="Y27" s="52"/>
    </row>
    <row r="28" spans="1:30" s="147" customFormat="1" ht="18.75" customHeight="1">
      <c r="A28" s="52"/>
      <c r="B28" s="48"/>
      <c r="I28" s="38"/>
      <c r="J28" s="38"/>
      <c r="R28" s="52"/>
      <c r="S28" s="52"/>
      <c r="T28" s="52"/>
      <c r="U28" s="52"/>
      <c r="V28" s="53"/>
      <c r="W28" s="52"/>
      <c r="X28" s="52"/>
      <c r="Y28" s="52"/>
    </row>
    <row r="29" spans="1:30" s="147" customFormat="1" ht="18.75" customHeight="1">
      <c r="A29" s="52"/>
      <c r="B29" s="48"/>
      <c r="I29" s="38"/>
      <c r="J29" s="38"/>
      <c r="R29" s="52"/>
      <c r="S29" s="52"/>
      <c r="T29" s="52"/>
      <c r="U29" s="52"/>
      <c r="V29" s="53"/>
      <c r="W29" s="52"/>
      <c r="X29" s="52"/>
    </row>
    <row r="30" spans="1:30" s="147" customFormat="1" ht="18.75" customHeight="1" thickBot="1">
      <c r="A30" s="52"/>
      <c r="B30" s="48"/>
      <c r="I30" s="38"/>
      <c r="J30" s="38"/>
      <c r="R30" s="52"/>
      <c r="S30" s="52"/>
      <c r="T30" s="52"/>
      <c r="U30" s="52"/>
      <c r="V30" s="53"/>
      <c r="W30" s="52"/>
      <c r="X30" s="52"/>
    </row>
    <row r="31" spans="1:30" s="147" customFormat="1" ht="18.75" customHeight="1">
      <c r="A31" s="52"/>
      <c r="B31" s="48"/>
      <c r="C31" s="531" t="s">
        <v>84</v>
      </c>
      <c r="D31" s="532"/>
      <c r="E31" s="532"/>
      <c r="F31" s="539" t="s">
        <v>685</v>
      </c>
      <c r="G31" s="539"/>
      <c r="H31" s="540"/>
      <c r="I31" s="38"/>
      <c r="J31" s="548" t="s">
        <v>202</v>
      </c>
      <c r="K31" s="549"/>
      <c r="L31" s="549"/>
      <c r="M31" s="550"/>
      <c r="N31" s="544" t="s">
        <v>686</v>
      </c>
      <c r="O31" s="544"/>
      <c r="P31" s="545"/>
      <c r="R31" s="52"/>
      <c r="S31" s="52"/>
      <c r="T31" s="52"/>
      <c r="U31" s="52"/>
      <c r="V31" s="53"/>
      <c r="W31" s="52"/>
      <c r="X31" s="52"/>
    </row>
    <row r="32" spans="1:30" s="147" customFormat="1" ht="28.5" customHeight="1">
      <c r="A32" s="52"/>
      <c r="B32" s="48"/>
      <c r="C32" s="537"/>
      <c r="D32" s="538"/>
      <c r="E32" s="538"/>
      <c r="F32" s="541"/>
      <c r="G32" s="541"/>
      <c r="H32" s="542"/>
      <c r="I32" s="38"/>
      <c r="J32" s="551"/>
      <c r="K32" s="552"/>
      <c r="L32" s="552"/>
      <c r="M32" s="553"/>
      <c r="N32" s="546"/>
      <c r="O32" s="546"/>
      <c r="P32" s="547"/>
      <c r="R32" s="52"/>
      <c r="S32" s="52"/>
      <c r="T32" s="52"/>
      <c r="U32" s="52"/>
      <c r="V32" s="53"/>
      <c r="W32" s="52"/>
      <c r="X32" s="52"/>
    </row>
    <row r="33" spans="1:37" s="147" customFormat="1" ht="39" customHeight="1">
      <c r="A33" s="52"/>
      <c r="B33" s="48"/>
      <c r="C33" s="358" t="s">
        <v>85</v>
      </c>
      <c r="D33" s="543" t="s">
        <v>86</v>
      </c>
      <c r="E33" s="543"/>
      <c r="F33" s="352" t="s">
        <v>87</v>
      </c>
      <c r="G33" s="353" t="s">
        <v>94</v>
      </c>
      <c r="H33" s="357" t="s">
        <v>89</v>
      </c>
      <c r="I33" s="38"/>
      <c r="J33" s="573" t="s">
        <v>85</v>
      </c>
      <c r="K33" s="574"/>
      <c r="L33" s="556" t="s">
        <v>86</v>
      </c>
      <c r="M33" s="557"/>
      <c r="N33" s="352" t="s">
        <v>87</v>
      </c>
      <c r="O33" s="183" t="s">
        <v>94</v>
      </c>
      <c r="P33" s="357" t="s">
        <v>89</v>
      </c>
      <c r="R33" s="52"/>
      <c r="S33" s="52"/>
      <c r="T33" s="52"/>
      <c r="U33" s="52"/>
      <c r="V33" s="53"/>
      <c r="W33" s="52"/>
      <c r="X33" s="52"/>
    </row>
    <row r="34" spans="1:37" s="147" customFormat="1" ht="18.75" customHeight="1">
      <c r="A34" s="52"/>
      <c r="B34" s="48"/>
      <c r="C34" s="561" t="s">
        <v>88</v>
      </c>
      <c r="D34" s="578" t="s">
        <v>682</v>
      </c>
      <c r="E34" s="579"/>
      <c r="F34" s="498" t="s">
        <v>247</v>
      </c>
      <c r="G34" s="500">
        <v>5990</v>
      </c>
      <c r="H34" s="503">
        <v>4790</v>
      </c>
      <c r="I34" s="38"/>
      <c r="J34" s="575"/>
      <c r="K34" s="557"/>
      <c r="L34" s="505" t="s">
        <v>688</v>
      </c>
      <c r="M34" s="506"/>
      <c r="N34" s="513" t="s">
        <v>361</v>
      </c>
      <c r="O34" s="510">
        <v>5890</v>
      </c>
      <c r="P34" s="507">
        <v>4490</v>
      </c>
      <c r="R34" s="52"/>
      <c r="S34" s="52"/>
      <c r="T34" s="52"/>
      <c r="U34" s="52"/>
      <c r="V34" s="53"/>
      <c r="W34" s="52"/>
      <c r="X34" s="52"/>
    </row>
    <row r="35" spans="1:37" s="147" customFormat="1" ht="18.75" customHeight="1" thickBot="1">
      <c r="A35" s="52"/>
      <c r="B35" s="48"/>
      <c r="C35" s="562"/>
      <c r="D35" s="580"/>
      <c r="E35" s="581"/>
      <c r="F35" s="499"/>
      <c r="G35" s="501"/>
      <c r="H35" s="504"/>
      <c r="I35" s="38"/>
      <c r="J35" s="575"/>
      <c r="K35" s="557"/>
      <c r="L35" s="505" t="s">
        <v>689</v>
      </c>
      <c r="M35" s="506"/>
      <c r="N35" s="514"/>
      <c r="O35" s="511"/>
      <c r="P35" s="508"/>
      <c r="R35" s="52"/>
      <c r="S35" s="52"/>
      <c r="T35" s="52"/>
      <c r="U35" s="52"/>
      <c r="V35" s="53"/>
      <c r="W35" s="52"/>
      <c r="X35" s="52"/>
    </row>
    <row r="36" spans="1:37" s="147" customFormat="1" ht="18.75" customHeight="1" thickBot="1">
      <c r="A36" s="52"/>
      <c r="B36" s="48"/>
      <c r="C36" s="171"/>
      <c r="D36" s="172"/>
      <c r="E36" s="172"/>
      <c r="F36" s="173"/>
      <c r="G36" s="174"/>
      <c r="H36" s="174"/>
      <c r="I36" s="38"/>
      <c r="J36" s="575"/>
      <c r="K36" s="557"/>
      <c r="L36" s="505" t="s">
        <v>690</v>
      </c>
      <c r="M36" s="506"/>
      <c r="N36" s="514"/>
      <c r="O36" s="511"/>
      <c r="P36" s="508"/>
      <c r="Q36" s="175"/>
      <c r="R36" s="52"/>
      <c r="S36" s="52"/>
      <c r="T36" s="52"/>
      <c r="U36" s="52"/>
      <c r="V36" s="53"/>
      <c r="W36" s="52"/>
      <c r="X36" s="52"/>
    </row>
    <row r="37" spans="1:37" s="147" customFormat="1" ht="35.25" customHeight="1">
      <c r="A37" s="52"/>
      <c r="B37" s="48"/>
      <c r="C37" s="531" t="s">
        <v>84</v>
      </c>
      <c r="D37" s="532"/>
      <c r="E37" s="532"/>
      <c r="F37" s="533" t="s">
        <v>687</v>
      </c>
      <c r="G37" s="533"/>
      <c r="H37" s="534"/>
      <c r="I37" s="38"/>
      <c r="J37" s="575"/>
      <c r="K37" s="557"/>
      <c r="L37" s="505" t="s">
        <v>691</v>
      </c>
      <c r="M37" s="506"/>
      <c r="N37" s="514"/>
      <c r="O37" s="511"/>
      <c r="P37" s="508"/>
      <c r="Q37" s="175"/>
      <c r="R37" s="52"/>
      <c r="S37" s="52"/>
      <c r="T37" s="52"/>
      <c r="U37" s="52"/>
      <c r="V37" s="53"/>
      <c r="W37" s="52"/>
      <c r="X37" s="52"/>
    </row>
    <row r="38" spans="1:37" s="147" customFormat="1" ht="42" customHeight="1">
      <c r="A38" s="52"/>
      <c r="B38" s="48"/>
      <c r="C38" s="359" t="s">
        <v>85</v>
      </c>
      <c r="D38" s="554" t="s">
        <v>86</v>
      </c>
      <c r="E38" s="554"/>
      <c r="F38" s="181" t="s">
        <v>87</v>
      </c>
      <c r="G38" s="182" t="s">
        <v>94</v>
      </c>
      <c r="H38" s="360" t="s">
        <v>89</v>
      </c>
      <c r="I38" s="38"/>
      <c r="J38" s="575"/>
      <c r="K38" s="557"/>
      <c r="L38" s="505" t="s">
        <v>692</v>
      </c>
      <c r="M38" s="506"/>
      <c r="N38" s="514"/>
      <c r="O38" s="511"/>
      <c r="P38" s="508"/>
      <c r="Q38" s="175"/>
      <c r="R38" s="52"/>
      <c r="S38" s="52"/>
      <c r="T38" s="52"/>
      <c r="U38" s="52"/>
      <c r="V38" s="53"/>
      <c r="W38" s="52"/>
      <c r="X38" s="52"/>
    </row>
    <row r="39" spans="1:37" s="147" customFormat="1" ht="18.75" customHeight="1">
      <c r="A39" s="52"/>
      <c r="B39" s="48"/>
      <c r="C39" s="558" t="s">
        <v>88</v>
      </c>
      <c r="D39" s="517"/>
      <c r="E39" s="518"/>
      <c r="F39" s="219" t="s">
        <v>248</v>
      </c>
      <c r="G39" s="228">
        <v>2990</v>
      </c>
      <c r="H39" s="361">
        <v>2290</v>
      </c>
      <c r="I39" s="38"/>
      <c r="J39" s="575"/>
      <c r="K39" s="557"/>
      <c r="L39" s="505" t="s">
        <v>693</v>
      </c>
      <c r="M39" s="506"/>
      <c r="N39" s="514"/>
      <c r="O39" s="511"/>
      <c r="P39" s="508"/>
      <c r="Q39" s="175"/>
      <c r="R39" s="52"/>
      <c r="S39" s="52"/>
      <c r="T39" s="52"/>
      <c r="U39" s="52"/>
      <c r="V39" s="53"/>
      <c r="W39" s="52"/>
      <c r="X39" s="52"/>
    </row>
    <row r="40" spans="1:37" s="147" customFormat="1" ht="18.75" customHeight="1">
      <c r="A40" s="52"/>
      <c r="B40" s="48"/>
      <c r="C40" s="559"/>
      <c r="D40" s="517"/>
      <c r="E40" s="518"/>
      <c r="F40" s="519" t="s">
        <v>249</v>
      </c>
      <c r="G40" s="520"/>
      <c r="H40" s="521"/>
      <c r="I40" s="38"/>
      <c r="J40" s="575"/>
      <c r="K40" s="557"/>
      <c r="L40" s="505" t="s">
        <v>694</v>
      </c>
      <c r="M40" s="506"/>
      <c r="N40" s="514"/>
      <c r="O40" s="511"/>
      <c r="P40" s="508"/>
      <c r="Q40" s="175"/>
      <c r="R40" s="52"/>
      <c r="S40" s="52"/>
      <c r="T40" s="52"/>
      <c r="U40" s="52"/>
      <c r="V40" s="53"/>
      <c r="W40" s="52"/>
      <c r="X40" s="52"/>
    </row>
    <row r="41" spans="1:37" s="147" customFormat="1" ht="18.75" customHeight="1">
      <c r="A41" s="52"/>
      <c r="B41" s="48"/>
      <c r="C41" s="559"/>
      <c r="D41" s="522" t="s">
        <v>683</v>
      </c>
      <c r="E41" s="523"/>
      <c r="F41" s="219" t="s">
        <v>250</v>
      </c>
      <c r="G41" s="227">
        <v>590</v>
      </c>
      <c r="H41" s="361">
        <v>415</v>
      </c>
      <c r="I41" s="38"/>
      <c r="J41" s="575"/>
      <c r="K41" s="557"/>
      <c r="L41" s="505" t="s">
        <v>695</v>
      </c>
      <c r="M41" s="506"/>
      <c r="N41" s="514"/>
      <c r="O41" s="511"/>
      <c r="P41" s="508"/>
      <c r="Q41" s="175"/>
      <c r="R41" s="52"/>
      <c r="S41" s="52"/>
      <c r="T41" s="52"/>
      <c r="U41" s="52"/>
      <c r="V41" s="53"/>
      <c r="W41" s="52"/>
      <c r="X41" s="52"/>
    </row>
    <row r="42" spans="1:37" s="147" customFormat="1" ht="18.75" customHeight="1" thickBot="1">
      <c r="A42" s="52"/>
      <c r="B42" s="48"/>
      <c r="C42" s="559"/>
      <c r="D42" s="524" t="s">
        <v>255</v>
      </c>
      <c r="E42" s="525"/>
      <c r="F42" s="219" t="s">
        <v>250</v>
      </c>
      <c r="G42" s="227">
        <v>590</v>
      </c>
      <c r="H42" s="361">
        <v>415</v>
      </c>
      <c r="I42" s="38"/>
      <c r="J42" s="576"/>
      <c r="K42" s="577"/>
      <c r="L42" s="571" t="s">
        <v>696</v>
      </c>
      <c r="M42" s="572"/>
      <c r="N42" s="515"/>
      <c r="O42" s="512"/>
      <c r="P42" s="509"/>
      <c r="Q42" s="175"/>
      <c r="R42" s="52"/>
      <c r="S42" s="52"/>
      <c r="T42" s="52"/>
      <c r="U42" s="52"/>
      <c r="V42" s="53"/>
      <c r="W42" s="52"/>
      <c r="X42" s="52"/>
      <c r="Y42" s="52"/>
      <c r="Z42" s="52"/>
      <c r="AA42" s="52"/>
      <c r="AB42" s="52"/>
      <c r="AC42" s="52"/>
    </row>
    <row r="43" spans="1:37" s="147" customFormat="1" ht="18.75" customHeight="1">
      <c r="A43" s="52"/>
      <c r="B43" s="48"/>
      <c r="C43" s="559"/>
      <c r="D43" s="524" t="s">
        <v>256</v>
      </c>
      <c r="E43" s="525"/>
      <c r="F43" s="219" t="s">
        <v>250</v>
      </c>
      <c r="G43" s="227">
        <v>590</v>
      </c>
      <c r="H43" s="361">
        <v>415</v>
      </c>
      <c r="I43" s="38"/>
      <c r="J43" s="354"/>
      <c r="K43" s="354"/>
      <c r="L43" s="555"/>
      <c r="M43" s="555"/>
      <c r="N43" s="355"/>
      <c r="O43" s="356"/>
      <c r="P43" s="356"/>
      <c r="Q43" s="175"/>
      <c r="R43" s="52"/>
      <c r="S43" s="52"/>
      <c r="T43" s="52"/>
      <c r="U43" s="52"/>
      <c r="V43" s="53"/>
      <c r="W43" s="52"/>
      <c r="X43" s="52"/>
      <c r="Y43" s="52"/>
      <c r="Z43" s="52"/>
      <c r="AA43" s="52"/>
      <c r="AB43" s="52"/>
      <c r="AC43" s="52"/>
    </row>
    <row r="44" spans="1:37" s="147" customFormat="1" ht="18.75" customHeight="1" thickBot="1">
      <c r="A44" s="52"/>
      <c r="B44" s="48"/>
      <c r="C44" s="560"/>
      <c r="D44" s="526" t="s">
        <v>684</v>
      </c>
      <c r="E44" s="527"/>
      <c r="F44" s="362" t="s">
        <v>250</v>
      </c>
      <c r="G44" s="363">
        <v>590</v>
      </c>
      <c r="H44" s="364">
        <v>415</v>
      </c>
      <c r="I44" s="38"/>
      <c r="J44" s="354"/>
      <c r="K44" s="354"/>
      <c r="L44" s="555"/>
      <c r="M44" s="555"/>
      <c r="N44" s="355"/>
      <c r="O44" s="356"/>
      <c r="P44" s="356"/>
      <c r="Q44" s="175"/>
      <c r="R44" s="52"/>
      <c r="S44" s="52"/>
      <c r="T44" s="52"/>
      <c r="U44" s="52"/>
      <c r="V44" s="53"/>
      <c r="W44" s="52"/>
      <c r="X44" s="52"/>
      <c r="Y44" s="52"/>
      <c r="Z44" s="52"/>
      <c r="AA44" s="52"/>
      <c r="AB44" s="52"/>
      <c r="AC44" s="52"/>
    </row>
    <row r="45" spans="1:37" s="147" customFormat="1" ht="18.75" customHeight="1">
      <c r="A45" s="52"/>
      <c r="B45" s="48"/>
      <c r="C45" s="187"/>
      <c r="D45" s="516"/>
      <c r="E45" s="516"/>
      <c r="F45" s="189"/>
      <c r="G45" s="190"/>
      <c r="H45" s="190"/>
      <c r="I45" s="38"/>
      <c r="J45" s="354"/>
      <c r="K45" s="354"/>
      <c r="L45" s="555"/>
      <c r="M45" s="555"/>
      <c r="N45" s="355"/>
      <c r="O45" s="356"/>
      <c r="P45" s="356"/>
      <c r="Q45" s="175"/>
      <c r="R45" s="52"/>
      <c r="S45" s="52"/>
      <c r="T45" s="52"/>
      <c r="U45" s="52"/>
      <c r="V45" s="53"/>
      <c r="W45" s="52"/>
      <c r="X45" s="52"/>
      <c r="Y45" s="502"/>
      <c r="Z45" s="502"/>
      <c r="AA45" s="502"/>
      <c r="AB45" s="502"/>
      <c r="AC45" s="502"/>
      <c r="AD45" s="502"/>
      <c r="AE45" s="502"/>
      <c r="AF45" s="502"/>
      <c r="AG45" s="502"/>
      <c r="AH45" s="502"/>
      <c r="AI45" s="502"/>
      <c r="AJ45" s="502"/>
      <c r="AK45" s="502"/>
    </row>
    <row r="46" spans="1:37" s="147" customFormat="1" ht="30" customHeight="1">
      <c r="A46" s="52"/>
      <c r="B46" s="48"/>
      <c r="C46" s="187"/>
      <c r="D46" s="516"/>
      <c r="E46" s="516"/>
      <c r="F46" s="189"/>
      <c r="G46" s="190"/>
      <c r="H46" s="190"/>
      <c r="I46" s="38"/>
      <c r="J46" s="493" t="s">
        <v>251</v>
      </c>
      <c r="K46" s="493"/>
      <c r="L46" s="493"/>
      <c r="M46" s="493"/>
      <c r="N46" s="493"/>
      <c r="O46" s="493"/>
      <c r="P46" s="493"/>
      <c r="Q46" s="493"/>
      <c r="R46" s="493"/>
      <c r="S46" s="493"/>
      <c r="T46" s="493"/>
      <c r="U46" s="493"/>
      <c r="V46" s="494"/>
      <c r="W46" s="52"/>
      <c r="X46" s="52"/>
      <c r="Y46" s="497"/>
      <c r="Z46" s="497"/>
      <c r="AA46" s="497"/>
      <c r="AB46" s="497"/>
      <c r="AC46" s="497"/>
      <c r="AD46" s="497"/>
      <c r="AE46" s="497"/>
      <c r="AF46" s="497"/>
      <c r="AG46" s="497"/>
      <c r="AH46" s="497"/>
      <c r="AI46" s="497"/>
      <c r="AJ46" s="497"/>
      <c r="AK46" s="184"/>
    </row>
    <row r="47" spans="1:37" s="147" customFormat="1" ht="30" customHeight="1">
      <c r="A47" s="52"/>
      <c r="B47" s="48"/>
      <c r="C47" s="187"/>
      <c r="D47" s="516"/>
      <c r="E47" s="516"/>
      <c r="F47" s="189"/>
      <c r="G47" s="190"/>
      <c r="H47" s="190"/>
      <c r="I47" s="38"/>
      <c r="J47" s="493"/>
      <c r="K47" s="493"/>
      <c r="L47" s="493"/>
      <c r="M47" s="493"/>
      <c r="N47" s="493"/>
      <c r="O47" s="493"/>
      <c r="P47" s="493"/>
      <c r="Q47" s="493"/>
      <c r="R47" s="493"/>
      <c r="S47" s="493"/>
      <c r="T47" s="493"/>
      <c r="U47" s="493"/>
      <c r="V47" s="494"/>
      <c r="W47" s="52"/>
      <c r="X47" s="52"/>
      <c r="Y47" s="497"/>
      <c r="Z47" s="497"/>
      <c r="AA47" s="497"/>
      <c r="AB47" s="497"/>
      <c r="AC47" s="497"/>
      <c r="AD47" s="497"/>
      <c r="AE47" s="497"/>
      <c r="AF47" s="497"/>
      <c r="AG47" s="497"/>
      <c r="AH47" s="497"/>
      <c r="AI47" s="497"/>
      <c r="AJ47" s="497"/>
    </row>
    <row r="48" spans="1:37" s="147" customFormat="1" ht="18.75" customHeight="1">
      <c r="A48" s="52"/>
      <c r="B48" s="48"/>
      <c r="C48" s="187"/>
      <c r="D48" s="516"/>
      <c r="E48" s="516"/>
      <c r="F48" s="189"/>
      <c r="G48" s="190"/>
      <c r="H48" s="190"/>
      <c r="I48" s="38"/>
      <c r="J48" s="491" t="s">
        <v>252</v>
      </c>
      <c r="K48" s="491"/>
      <c r="L48" s="491"/>
      <c r="M48" s="491"/>
      <c r="N48" s="491"/>
      <c r="O48" s="491"/>
      <c r="P48" s="491"/>
      <c r="Q48" s="491"/>
      <c r="R48" s="491"/>
      <c r="S48" s="491"/>
      <c r="T48" s="491"/>
      <c r="U48" s="491"/>
      <c r="V48" s="492"/>
      <c r="W48" s="52"/>
      <c r="X48" s="52"/>
      <c r="Y48" s="497"/>
      <c r="Z48" s="497"/>
      <c r="AA48" s="497"/>
      <c r="AB48" s="497"/>
      <c r="AC48" s="497"/>
      <c r="AD48" s="497"/>
      <c r="AE48" s="497"/>
      <c r="AF48" s="497"/>
      <c r="AG48" s="497"/>
      <c r="AH48" s="497"/>
      <c r="AI48" s="497"/>
      <c r="AJ48" s="497"/>
    </row>
    <row r="49" spans="1:37" s="147" customFormat="1" ht="18.75" customHeight="1">
      <c r="A49" s="52"/>
      <c r="B49" s="48"/>
      <c r="C49" s="187"/>
      <c r="D49" s="516"/>
      <c r="E49" s="516"/>
      <c r="F49" s="189"/>
      <c r="G49" s="190"/>
      <c r="H49" s="190"/>
      <c r="I49" s="38"/>
      <c r="J49" s="491"/>
      <c r="K49" s="491"/>
      <c r="L49" s="491"/>
      <c r="M49" s="491"/>
      <c r="N49" s="491"/>
      <c r="O49" s="491"/>
      <c r="P49" s="491"/>
      <c r="Q49" s="491"/>
      <c r="R49" s="491"/>
      <c r="S49" s="491"/>
      <c r="T49" s="491"/>
      <c r="U49" s="491"/>
      <c r="V49" s="492"/>
      <c r="W49" s="52"/>
      <c r="X49" s="52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</row>
    <row r="50" spans="1:37" s="147" customFormat="1" ht="24.6">
      <c r="A50" s="52"/>
      <c r="B50" s="48"/>
      <c r="C50" s="187"/>
      <c r="D50" s="516"/>
      <c r="E50" s="516"/>
      <c r="F50" s="189"/>
      <c r="G50" s="190"/>
      <c r="H50" s="190"/>
      <c r="I50" s="38"/>
      <c r="J50" s="495" t="s">
        <v>253</v>
      </c>
      <c r="K50" s="495"/>
      <c r="L50" s="495"/>
      <c r="M50" s="495"/>
      <c r="N50" s="495"/>
      <c r="O50" s="495"/>
      <c r="P50" s="495"/>
      <c r="Q50" s="495"/>
      <c r="R50" s="495"/>
      <c r="S50" s="495"/>
      <c r="T50" s="495"/>
      <c r="U50" s="495"/>
      <c r="V50" s="496"/>
      <c r="W50" s="52"/>
      <c r="X50" s="52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</row>
    <row r="51" spans="1:37" s="147" customFormat="1" ht="22.8">
      <c r="A51" s="52"/>
      <c r="B51" s="48"/>
      <c r="C51" s="187"/>
      <c r="D51" s="516"/>
      <c r="E51" s="516"/>
      <c r="F51" s="189"/>
      <c r="G51" s="190"/>
      <c r="H51" s="190"/>
      <c r="I51" s="38"/>
      <c r="J51" s="495"/>
      <c r="K51" s="495"/>
      <c r="L51" s="495"/>
      <c r="M51" s="495"/>
      <c r="N51" s="495"/>
      <c r="O51" s="495"/>
      <c r="P51" s="495"/>
      <c r="Q51" s="495"/>
      <c r="R51" s="495"/>
      <c r="S51" s="495"/>
      <c r="T51" s="495"/>
      <c r="U51" s="495"/>
      <c r="V51" s="496"/>
      <c r="W51" s="52"/>
      <c r="X51" s="52"/>
      <c r="Y51" s="488"/>
      <c r="Z51" s="488"/>
      <c r="AA51" s="488"/>
      <c r="AB51" s="488"/>
      <c r="AC51" s="488"/>
      <c r="AD51" s="488"/>
      <c r="AE51" s="488"/>
      <c r="AF51" s="488"/>
      <c r="AG51" s="488"/>
      <c r="AH51" s="488"/>
      <c r="AI51" s="488"/>
      <c r="AJ51" s="488"/>
      <c r="AK51" s="488"/>
    </row>
    <row r="52" spans="1:37" s="147" customFormat="1" ht="22.8">
      <c r="A52" s="52"/>
      <c r="B52" s="48"/>
      <c r="C52" s="187"/>
      <c r="D52" s="516"/>
      <c r="E52" s="516"/>
      <c r="F52" s="189"/>
      <c r="G52" s="190"/>
      <c r="H52" s="190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186"/>
      <c r="W52" s="52"/>
      <c r="X52" s="52"/>
      <c r="Y52" s="488"/>
      <c r="Z52" s="488"/>
      <c r="AA52" s="488"/>
      <c r="AB52" s="488"/>
      <c r="AC52" s="488"/>
      <c r="AD52" s="488"/>
      <c r="AE52" s="488"/>
      <c r="AF52" s="488"/>
      <c r="AG52" s="488"/>
      <c r="AH52" s="488"/>
      <c r="AI52" s="488"/>
      <c r="AJ52" s="488"/>
      <c r="AK52" s="488"/>
    </row>
    <row r="53" spans="1:37" s="147" customFormat="1" ht="22.8">
      <c r="A53" s="52"/>
      <c r="B53" s="48"/>
      <c r="C53" s="187"/>
      <c r="D53" s="516"/>
      <c r="E53" s="516"/>
      <c r="F53" s="189"/>
      <c r="G53" s="190"/>
      <c r="H53" s="190"/>
      <c r="I53" s="38"/>
      <c r="J53" s="489" t="s">
        <v>254</v>
      </c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90"/>
      <c r="W53" s="52"/>
      <c r="X53" s="52"/>
      <c r="Y53" s="488"/>
      <c r="Z53" s="488"/>
      <c r="AA53" s="488"/>
      <c r="AB53" s="488"/>
      <c r="AC53" s="488"/>
      <c r="AD53" s="488"/>
      <c r="AE53" s="488"/>
      <c r="AF53" s="488"/>
      <c r="AG53" s="488"/>
      <c r="AH53" s="488"/>
      <c r="AI53" s="488"/>
      <c r="AJ53" s="488"/>
      <c r="AK53" s="488"/>
    </row>
    <row r="54" spans="1:37" s="147" customFormat="1" ht="22.8">
      <c r="A54" s="52"/>
      <c r="B54" s="48"/>
      <c r="C54" s="187"/>
      <c r="D54" s="188"/>
      <c r="E54" s="188"/>
      <c r="F54" s="189"/>
      <c r="G54" s="190"/>
      <c r="H54" s="190"/>
      <c r="I54" s="38"/>
      <c r="J54" s="489"/>
      <c r="K54" s="489"/>
      <c r="L54" s="489"/>
      <c r="M54" s="489"/>
      <c r="N54" s="489"/>
      <c r="O54" s="489"/>
      <c r="P54" s="489"/>
      <c r="Q54" s="489"/>
      <c r="R54" s="489"/>
      <c r="S54" s="489"/>
      <c r="T54" s="489"/>
      <c r="U54" s="489"/>
      <c r="V54" s="490"/>
      <c r="W54" s="52"/>
      <c r="X54" s="52"/>
      <c r="Y54" s="488"/>
      <c r="Z54" s="488"/>
      <c r="AA54" s="488"/>
      <c r="AB54" s="488"/>
      <c r="AC54" s="488"/>
      <c r="AD54" s="488"/>
      <c r="AE54" s="488"/>
      <c r="AF54" s="488"/>
      <c r="AG54" s="488"/>
      <c r="AH54" s="488"/>
      <c r="AI54" s="488"/>
      <c r="AJ54" s="488"/>
      <c r="AK54" s="488"/>
    </row>
    <row r="55" spans="1:37" s="147" customFormat="1" ht="28.8">
      <c r="A55" s="52"/>
      <c r="B55" s="164"/>
      <c r="I55" s="38"/>
      <c r="J55" s="491"/>
      <c r="K55" s="491"/>
      <c r="L55" s="491"/>
      <c r="M55" s="491"/>
      <c r="N55" s="491"/>
      <c r="O55" s="491"/>
      <c r="P55" s="491"/>
      <c r="Q55" s="491"/>
      <c r="R55" s="491"/>
      <c r="S55" s="491"/>
      <c r="T55" s="491"/>
      <c r="U55" s="491"/>
      <c r="V55" s="492"/>
      <c r="W55" s="52"/>
      <c r="X55" s="52"/>
      <c r="Y55" s="488"/>
      <c r="Z55" s="488"/>
      <c r="AA55" s="488"/>
      <c r="AB55" s="488"/>
      <c r="AC55" s="488"/>
      <c r="AD55" s="488"/>
      <c r="AE55" s="488"/>
      <c r="AF55" s="488"/>
      <c r="AG55" s="488"/>
      <c r="AH55" s="488"/>
      <c r="AI55" s="488"/>
      <c r="AJ55" s="488"/>
      <c r="AK55" s="488"/>
    </row>
    <row r="56" spans="1:37" s="147" customFormat="1">
      <c r="A56" s="52"/>
      <c r="B56" s="180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54"/>
      <c r="R56" s="54"/>
      <c r="S56" s="54"/>
      <c r="T56" s="54"/>
      <c r="U56" s="54"/>
      <c r="V56" s="55"/>
      <c r="W56" s="52"/>
      <c r="X56" s="52"/>
      <c r="Y56" s="52"/>
      <c r="Z56" s="52"/>
      <c r="AA56" s="52"/>
      <c r="AB56" s="52"/>
      <c r="AC56" s="52"/>
    </row>
    <row r="57" spans="1:37" ht="25.8">
      <c r="A57" s="52"/>
      <c r="B57" s="528"/>
      <c r="C57" s="529"/>
      <c r="D57" s="529"/>
      <c r="E57" s="529"/>
      <c r="F57" s="529"/>
      <c r="G57" s="529"/>
      <c r="H57" s="529"/>
      <c r="I57" s="529"/>
      <c r="J57" s="529"/>
      <c r="K57" s="529"/>
      <c r="L57" s="529"/>
      <c r="M57" s="529"/>
      <c r="N57" s="529"/>
      <c r="O57" s="529"/>
      <c r="P57" s="529"/>
      <c r="Q57" s="529"/>
      <c r="R57" s="529"/>
      <c r="S57" s="529"/>
      <c r="T57" s="529"/>
      <c r="U57" s="529"/>
      <c r="V57" s="530"/>
      <c r="W57" s="52"/>
      <c r="X57" s="52"/>
      <c r="Y57" s="52"/>
      <c r="Z57" s="52"/>
      <c r="AA57" s="52"/>
      <c r="AB57" s="52"/>
      <c r="AC57" s="52"/>
    </row>
  </sheetData>
  <mergeCells count="65">
    <mergeCell ref="C39:C44"/>
    <mergeCell ref="C34:C35"/>
    <mergeCell ref="L43:M43"/>
    <mergeCell ref="H2:P2"/>
    <mergeCell ref="B19:F19"/>
    <mergeCell ref="B5:V5"/>
    <mergeCell ref="C7:P7"/>
    <mergeCell ref="C8:M8"/>
    <mergeCell ref="C9:Q10"/>
    <mergeCell ref="L38:M38"/>
    <mergeCell ref="L39:M39"/>
    <mergeCell ref="L40:M40"/>
    <mergeCell ref="L41:M41"/>
    <mergeCell ref="L42:M42"/>
    <mergeCell ref="J33:K42"/>
    <mergeCell ref="D34:E35"/>
    <mergeCell ref="B57:V57"/>
    <mergeCell ref="C37:E37"/>
    <mergeCell ref="F37:H37"/>
    <mergeCell ref="B24:C24"/>
    <mergeCell ref="D24:F24"/>
    <mergeCell ref="C31:E32"/>
    <mergeCell ref="F31:H32"/>
    <mergeCell ref="D33:E33"/>
    <mergeCell ref="D53:E53"/>
    <mergeCell ref="N31:P32"/>
    <mergeCell ref="J31:M32"/>
    <mergeCell ref="D38:E38"/>
    <mergeCell ref="D39:E39"/>
    <mergeCell ref="L44:M44"/>
    <mergeCell ref="L45:M45"/>
    <mergeCell ref="L33:M33"/>
    <mergeCell ref="D51:E51"/>
    <mergeCell ref="D52:E52"/>
    <mergeCell ref="D40:E40"/>
    <mergeCell ref="F40:H40"/>
    <mergeCell ref="D41:E41"/>
    <mergeCell ref="D42:E42"/>
    <mergeCell ref="D43:E43"/>
    <mergeCell ref="D45:E45"/>
    <mergeCell ref="D46:E46"/>
    <mergeCell ref="D47:E47"/>
    <mergeCell ref="D48:E48"/>
    <mergeCell ref="D49:E49"/>
    <mergeCell ref="D50:E50"/>
    <mergeCell ref="D44:E44"/>
    <mergeCell ref="F34:F35"/>
    <mergeCell ref="G34:G35"/>
    <mergeCell ref="Y45:AK45"/>
    <mergeCell ref="H34:H35"/>
    <mergeCell ref="L35:M35"/>
    <mergeCell ref="L34:M34"/>
    <mergeCell ref="L36:M36"/>
    <mergeCell ref="L37:M37"/>
    <mergeCell ref="P34:P42"/>
    <mergeCell ref="O34:O42"/>
    <mergeCell ref="N34:N42"/>
    <mergeCell ref="Y51:AK55"/>
    <mergeCell ref="J53:V54"/>
    <mergeCell ref="J55:V55"/>
    <mergeCell ref="J46:V47"/>
    <mergeCell ref="J48:V49"/>
    <mergeCell ref="J50:V51"/>
    <mergeCell ref="Y46:AJ46"/>
    <mergeCell ref="Y47:AJ48"/>
  </mergeCells>
  <hyperlinks>
    <hyperlink ref="B3" location="Содержание!A1" display="К СОДЕРЖАНИЮ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F94D2"/>
  </sheetPr>
  <dimension ref="A2:P17"/>
  <sheetViews>
    <sheetView zoomScale="70" zoomScaleNormal="70" workbookViewId="0">
      <pane ySplit="5" topLeftCell="A6" activePane="bottomLeft" state="frozen"/>
      <selection pane="bottomLeft" activeCell="Z16" sqref="Z16"/>
    </sheetView>
  </sheetViews>
  <sheetFormatPr defaultColWidth="9.109375" defaultRowHeight="14.4"/>
  <cols>
    <col min="1" max="1" width="9.109375" style="166"/>
    <col min="2" max="2" width="22.21875" style="166" customWidth="1"/>
    <col min="3" max="3" width="58.109375" style="166" customWidth="1"/>
    <col min="4" max="4" width="16.77734375" style="166" customWidth="1"/>
    <col min="5" max="5" width="17.109375" style="166" customWidth="1"/>
    <col min="6" max="10" width="9.109375" style="166"/>
    <col min="11" max="11" width="30.88671875" style="166" customWidth="1"/>
    <col min="12" max="16" width="13.6640625" style="166" customWidth="1"/>
    <col min="17" max="16384" width="9.109375" style="166"/>
  </cols>
  <sheetData>
    <row r="2" spans="1:16" ht="21">
      <c r="B2" s="167"/>
      <c r="C2" s="599"/>
      <c r="D2" s="599"/>
      <c r="E2" s="599"/>
    </row>
    <row r="3" spans="1:16" ht="16.2" thickBot="1">
      <c r="A3" s="168" t="s">
        <v>45</v>
      </c>
      <c r="C3" s="600"/>
      <c r="D3" s="600"/>
      <c r="E3" s="600"/>
    </row>
    <row r="4" spans="1:16" ht="15" customHeight="1">
      <c r="B4" s="601" t="s">
        <v>216</v>
      </c>
      <c r="C4" s="603" t="s">
        <v>217</v>
      </c>
      <c r="D4" s="603" t="s">
        <v>242</v>
      </c>
      <c r="E4" s="605" t="s">
        <v>715</v>
      </c>
      <c r="G4" s="169"/>
      <c r="H4" s="169"/>
      <c r="I4" s="169"/>
      <c r="J4" s="169"/>
      <c r="K4" s="595" t="s">
        <v>15</v>
      </c>
      <c r="L4" s="597" t="s">
        <v>706</v>
      </c>
      <c r="M4" s="597"/>
      <c r="N4" s="597"/>
      <c r="O4" s="597"/>
      <c r="P4" s="598"/>
    </row>
    <row r="5" spans="1:16" ht="15" thickBot="1">
      <c r="B5" s="602"/>
      <c r="C5" s="604"/>
      <c r="D5" s="604"/>
      <c r="E5" s="606"/>
      <c r="G5" s="170"/>
      <c r="H5" s="169"/>
      <c r="I5" s="169"/>
      <c r="J5" s="169"/>
      <c r="K5" s="596"/>
      <c r="L5" s="367">
        <v>7</v>
      </c>
      <c r="M5" s="367">
        <v>9</v>
      </c>
      <c r="N5" s="367">
        <v>12</v>
      </c>
      <c r="O5" s="367">
        <v>18</v>
      </c>
      <c r="P5" s="368">
        <v>24</v>
      </c>
    </row>
    <row r="6" spans="1:16" ht="60" customHeight="1">
      <c r="B6" s="591" t="s">
        <v>218</v>
      </c>
      <c r="C6" s="592" t="s">
        <v>219</v>
      </c>
      <c r="D6" s="593">
        <v>2400</v>
      </c>
      <c r="E6" s="594">
        <v>1900</v>
      </c>
      <c r="G6" s="169"/>
      <c r="H6" s="169"/>
      <c r="I6" s="170"/>
      <c r="J6" s="169"/>
      <c r="K6" s="369" t="s">
        <v>698</v>
      </c>
      <c r="L6" s="372" t="s">
        <v>91</v>
      </c>
      <c r="M6" s="373" t="s">
        <v>707</v>
      </c>
      <c r="N6" s="373" t="s">
        <v>707</v>
      </c>
      <c r="O6" s="372" t="s">
        <v>91</v>
      </c>
      <c r="P6" s="374" t="s">
        <v>91</v>
      </c>
    </row>
    <row r="7" spans="1:16" ht="60" customHeight="1">
      <c r="B7" s="582"/>
      <c r="C7" s="584"/>
      <c r="D7" s="585"/>
      <c r="E7" s="586"/>
      <c r="G7" s="169"/>
      <c r="H7" s="169"/>
      <c r="I7" s="169"/>
      <c r="J7" s="169"/>
      <c r="K7" s="370" t="s">
        <v>699</v>
      </c>
      <c r="L7" s="365" t="s">
        <v>91</v>
      </c>
      <c r="M7" s="375" t="s">
        <v>707</v>
      </c>
      <c r="N7" s="375" t="s">
        <v>707</v>
      </c>
      <c r="O7" s="365" t="s">
        <v>91</v>
      </c>
      <c r="P7" s="366" t="s">
        <v>91</v>
      </c>
    </row>
    <row r="8" spans="1:16" ht="60" customHeight="1">
      <c r="B8" s="582" t="s">
        <v>220</v>
      </c>
      <c r="C8" s="583" t="s">
        <v>221</v>
      </c>
      <c r="D8" s="585">
        <v>3100</v>
      </c>
      <c r="E8" s="586">
        <v>2500</v>
      </c>
      <c r="G8" s="169"/>
      <c r="H8" s="169"/>
      <c r="I8" s="169"/>
      <c r="J8" s="169"/>
      <c r="K8" s="370" t="s">
        <v>700</v>
      </c>
      <c r="L8" s="365" t="s">
        <v>91</v>
      </c>
      <c r="M8" s="375" t="s">
        <v>707</v>
      </c>
      <c r="N8" s="375" t="s">
        <v>707</v>
      </c>
      <c r="O8" s="375" t="s">
        <v>708</v>
      </c>
      <c r="P8" s="376" t="s">
        <v>91</v>
      </c>
    </row>
    <row r="9" spans="1:16" ht="60" customHeight="1">
      <c r="B9" s="582"/>
      <c r="C9" s="584"/>
      <c r="D9" s="585"/>
      <c r="E9" s="586"/>
      <c r="G9" s="169"/>
      <c r="H9" s="169"/>
      <c r="I9" s="170"/>
      <c r="J9" s="169"/>
      <c r="K9" s="370" t="s">
        <v>697</v>
      </c>
      <c r="L9" s="365" t="s">
        <v>91</v>
      </c>
      <c r="M9" s="375" t="s">
        <v>707</v>
      </c>
      <c r="N9" s="375" t="s">
        <v>707</v>
      </c>
      <c r="O9" s="375" t="s">
        <v>708</v>
      </c>
      <c r="P9" s="376" t="s">
        <v>91</v>
      </c>
    </row>
    <row r="10" spans="1:16" ht="60" customHeight="1">
      <c r="B10" s="582" t="s">
        <v>222</v>
      </c>
      <c r="C10" s="583" t="s">
        <v>223</v>
      </c>
      <c r="D10" s="585">
        <v>3900</v>
      </c>
      <c r="E10" s="586">
        <v>3100</v>
      </c>
      <c r="K10" s="370" t="s">
        <v>701</v>
      </c>
      <c r="L10" s="375" t="s">
        <v>707</v>
      </c>
      <c r="M10" s="375" t="s">
        <v>707</v>
      </c>
      <c r="N10" s="375" t="s">
        <v>707</v>
      </c>
      <c r="O10" s="375" t="s">
        <v>708</v>
      </c>
      <c r="P10" s="376" t="s">
        <v>91</v>
      </c>
    </row>
    <row r="11" spans="1:16" ht="60" customHeight="1">
      <c r="B11" s="582"/>
      <c r="C11" s="584"/>
      <c r="D11" s="585"/>
      <c r="E11" s="586"/>
      <c r="K11" s="370" t="s">
        <v>702</v>
      </c>
      <c r="L11" s="375" t="s">
        <v>707</v>
      </c>
      <c r="M11" s="375" t="s">
        <v>707</v>
      </c>
      <c r="N11" s="375" t="s">
        <v>707</v>
      </c>
      <c r="O11" s="375" t="s">
        <v>708</v>
      </c>
      <c r="P11" s="376" t="s">
        <v>91</v>
      </c>
    </row>
    <row r="12" spans="1:16" ht="60" customHeight="1">
      <c r="B12" s="582" t="s">
        <v>224</v>
      </c>
      <c r="C12" s="583" t="s">
        <v>225</v>
      </c>
      <c r="D12" s="585">
        <v>3700</v>
      </c>
      <c r="E12" s="586">
        <v>2950</v>
      </c>
      <c r="K12" s="370" t="s">
        <v>703</v>
      </c>
      <c r="L12" s="375" t="s">
        <v>707</v>
      </c>
      <c r="M12" s="375" t="s">
        <v>707</v>
      </c>
      <c r="N12" s="375" t="s">
        <v>707</v>
      </c>
      <c r="O12" s="375" t="s">
        <v>708</v>
      </c>
      <c r="P12" s="376" t="s">
        <v>91</v>
      </c>
    </row>
    <row r="13" spans="1:16" ht="60" customHeight="1">
      <c r="B13" s="582"/>
      <c r="C13" s="584"/>
      <c r="D13" s="585"/>
      <c r="E13" s="586"/>
      <c r="K13" s="370" t="s">
        <v>704</v>
      </c>
      <c r="L13" s="375" t="s">
        <v>707</v>
      </c>
      <c r="M13" s="375" t="s">
        <v>707</v>
      </c>
      <c r="N13" s="375" t="s">
        <v>707</v>
      </c>
      <c r="O13" s="375" t="s">
        <v>708</v>
      </c>
      <c r="P13" s="376" t="s">
        <v>91</v>
      </c>
    </row>
    <row r="14" spans="1:16" ht="60" customHeight="1">
      <c r="B14" s="582" t="s">
        <v>226</v>
      </c>
      <c r="C14" s="583" t="s">
        <v>227</v>
      </c>
      <c r="D14" s="585">
        <v>4400</v>
      </c>
      <c r="E14" s="586">
        <v>3500</v>
      </c>
      <c r="K14" s="370" t="s">
        <v>255</v>
      </c>
      <c r="L14" s="375" t="s">
        <v>707</v>
      </c>
      <c r="M14" s="375" t="s">
        <v>707</v>
      </c>
      <c r="N14" s="375" t="s">
        <v>708</v>
      </c>
      <c r="O14" s="375" t="s">
        <v>708</v>
      </c>
      <c r="P14" s="376" t="s">
        <v>91</v>
      </c>
    </row>
    <row r="15" spans="1:16" ht="60" customHeight="1">
      <c r="B15" s="582"/>
      <c r="C15" s="584"/>
      <c r="D15" s="585"/>
      <c r="E15" s="586"/>
      <c r="K15" s="370" t="s">
        <v>256</v>
      </c>
      <c r="L15" s="375" t="s">
        <v>707</v>
      </c>
      <c r="M15" s="375" t="s">
        <v>707</v>
      </c>
      <c r="N15" s="375" t="s">
        <v>708</v>
      </c>
      <c r="O15" s="375" t="s">
        <v>708</v>
      </c>
      <c r="P15" s="376" t="s">
        <v>91</v>
      </c>
    </row>
    <row r="16" spans="1:16" ht="65.25" customHeight="1">
      <c r="B16" s="582" t="s">
        <v>228</v>
      </c>
      <c r="C16" s="583" t="s">
        <v>229</v>
      </c>
      <c r="D16" s="585">
        <v>5900</v>
      </c>
      <c r="E16" s="586">
        <v>4700</v>
      </c>
      <c r="K16" s="370" t="s">
        <v>684</v>
      </c>
      <c r="L16" s="375" t="s">
        <v>707</v>
      </c>
      <c r="M16" s="375" t="s">
        <v>707</v>
      </c>
      <c r="N16" s="375" t="s">
        <v>708</v>
      </c>
      <c r="O16" s="375" t="s">
        <v>708</v>
      </c>
      <c r="P16" s="376" t="s">
        <v>91</v>
      </c>
    </row>
    <row r="17" spans="2:16" ht="72" customHeight="1" thickBot="1">
      <c r="B17" s="587"/>
      <c r="C17" s="588"/>
      <c r="D17" s="589"/>
      <c r="E17" s="590"/>
      <c r="K17" s="371" t="s">
        <v>705</v>
      </c>
      <c r="L17" s="377" t="s">
        <v>707</v>
      </c>
      <c r="M17" s="377" t="s">
        <v>707</v>
      </c>
      <c r="N17" s="377" t="s">
        <v>708</v>
      </c>
      <c r="O17" s="377" t="s">
        <v>708</v>
      </c>
      <c r="P17" s="378" t="s">
        <v>91</v>
      </c>
    </row>
  </sheetData>
  <mergeCells count="31">
    <mergeCell ref="K4:K5"/>
    <mergeCell ref="L4:P4"/>
    <mergeCell ref="C2:E3"/>
    <mergeCell ref="B4:B5"/>
    <mergeCell ref="C4:C5"/>
    <mergeCell ref="D4:D5"/>
    <mergeCell ref="E4:E5"/>
    <mergeCell ref="B6:B7"/>
    <mergeCell ref="C6:C7"/>
    <mergeCell ref="D6:D7"/>
    <mergeCell ref="E6:E7"/>
    <mergeCell ref="B8:B9"/>
    <mergeCell ref="C8:C9"/>
    <mergeCell ref="D8:D9"/>
    <mergeCell ref="E8:E9"/>
    <mergeCell ref="B10:B11"/>
    <mergeCell ref="C10:C11"/>
    <mergeCell ref="D10:D11"/>
    <mergeCell ref="E10:E11"/>
    <mergeCell ref="B12:B13"/>
    <mergeCell ref="C12:C13"/>
    <mergeCell ref="D12:D13"/>
    <mergeCell ref="E12:E13"/>
    <mergeCell ref="B14:B15"/>
    <mergeCell ref="C14:C15"/>
    <mergeCell ref="D14:D15"/>
    <mergeCell ref="E14:E15"/>
    <mergeCell ref="B16:B17"/>
    <mergeCell ref="C16:C17"/>
    <mergeCell ref="D16:D17"/>
    <mergeCell ref="E16:E17"/>
  </mergeCells>
  <hyperlinks>
    <hyperlink ref="A3" location="Содержание!A1" display="К СОДЕРЖАНИЮ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794D3"/>
  </sheetPr>
  <dimension ref="A1:K391"/>
  <sheetViews>
    <sheetView showGridLines="0" zoomScaleNormal="100" workbookViewId="0">
      <pane ySplit="9" topLeftCell="A10" activePane="bottomLeft" state="frozen"/>
      <selection pane="bottomLeft" activeCell="AE13" sqref="AE13"/>
    </sheetView>
  </sheetViews>
  <sheetFormatPr defaultRowHeight="14.4"/>
  <cols>
    <col min="1" max="1" width="1.6640625" customWidth="1"/>
    <col min="2" max="2" width="30.44140625" customWidth="1"/>
    <col min="3" max="3" width="21.109375" bestFit="1" customWidth="1"/>
    <col min="4" max="5" width="11.33203125" customWidth="1"/>
    <col min="6" max="6" width="14.6640625" style="71" customWidth="1"/>
    <col min="7" max="7" width="8.5546875" style="71" customWidth="1"/>
    <col min="8" max="8" width="11.6640625" style="249" customWidth="1"/>
    <col min="9" max="9" width="1.77734375" customWidth="1"/>
    <col min="10" max="10" width="13.21875" customWidth="1"/>
    <col min="11" max="11" width="13" customWidth="1"/>
  </cols>
  <sheetData>
    <row r="1" spans="1:9" ht="6.75" customHeight="1">
      <c r="A1" s="4"/>
      <c r="B1" s="4"/>
      <c r="C1" s="4"/>
      <c r="D1" s="4"/>
      <c r="E1" s="4"/>
      <c r="F1" s="70"/>
      <c r="G1" s="70"/>
      <c r="H1" s="245"/>
      <c r="I1" s="23"/>
    </row>
    <row r="2" spans="1:9" ht="15">
      <c r="A2" s="4"/>
      <c r="B2" s="2"/>
      <c r="C2" s="5"/>
      <c r="D2" s="69" t="s">
        <v>35</v>
      </c>
      <c r="E2" s="222">
        <v>0</v>
      </c>
      <c r="F2" s="72"/>
      <c r="G2" s="72"/>
      <c r="H2" s="246"/>
      <c r="I2" s="4"/>
    </row>
    <row r="3" spans="1:9" ht="15">
      <c r="A3" s="4"/>
      <c r="B3" s="3"/>
      <c r="C3" s="1"/>
      <c r="D3" s="69" t="s">
        <v>205</v>
      </c>
      <c r="E3" s="222">
        <v>0</v>
      </c>
      <c r="F3" s="244"/>
      <c r="G3" s="244"/>
      <c r="H3" s="247"/>
      <c r="I3" s="4"/>
    </row>
    <row r="4" spans="1:9" ht="15">
      <c r="A4" s="4"/>
      <c r="B4" s="3"/>
      <c r="C4" s="1"/>
      <c r="D4" s="69" t="s">
        <v>206</v>
      </c>
      <c r="E4" s="222">
        <v>0</v>
      </c>
      <c r="F4" s="244"/>
      <c r="G4" s="244"/>
      <c r="H4" s="247"/>
      <c r="I4" s="4"/>
    </row>
    <row r="5" spans="1:9">
      <c r="A5" s="4"/>
      <c r="B5" s="3"/>
      <c r="C5" s="1"/>
      <c r="D5" s="1"/>
      <c r="E5" s="1"/>
      <c r="F5" s="1"/>
      <c r="G5" s="244"/>
      <c r="H5" s="247"/>
      <c r="I5" s="4"/>
    </row>
    <row r="6" spans="1:9" ht="15.6">
      <c r="A6" s="4"/>
      <c r="B6" s="56" t="s">
        <v>72</v>
      </c>
      <c r="C6" s="1"/>
      <c r="D6" s="1"/>
      <c r="E6" s="1"/>
      <c r="F6" s="1"/>
      <c r="G6" s="244"/>
      <c r="H6" s="247"/>
      <c r="I6" s="4"/>
    </row>
    <row r="7" spans="1:9">
      <c r="A7" s="4"/>
      <c r="B7" s="3"/>
      <c r="C7" s="1"/>
      <c r="D7" s="1"/>
      <c r="E7" s="1"/>
      <c r="F7" s="1"/>
      <c r="G7" s="244"/>
      <c r="H7" s="247"/>
      <c r="I7" s="4"/>
    </row>
    <row r="8" spans="1:9" ht="15.6">
      <c r="A8" s="4"/>
      <c r="B8" s="66" t="s">
        <v>45</v>
      </c>
      <c r="C8" s="7"/>
      <c r="D8" s="7"/>
      <c r="E8" s="7"/>
      <c r="F8" s="7"/>
      <c r="G8" s="73"/>
      <c r="H8" s="248"/>
      <c r="I8" s="4"/>
    </row>
    <row r="9" spans="1:9" ht="30">
      <c r="A9" s="4"/>
      <c r="B9" s="257" t="s">
        <v>15</v>
      </c>
      <c r="C9" s="258" t="s">
        <v>16</v>
      </c>
      <c r="D9" s="259" t="s">
        <v>94</v>
      </c>
      <c r="E9" s="258" t="s">
        <v>5</v>
      </c>
      <c r="F9" s="260" t="s">
        <v>89</v>
      </c>
      <c r="G9" s="261" t="s">
        <v>231</v>
      </c>
      <c r="H9" s="262" t="s">
        <v>484</v>
      </c>
      <c r="I9" s="4"/>
    </row>
    <row r="10" spans="1:9" ht="15">
      <c r="A10" s="4"/>
      <c r="B10" s="67" t="s">
        <v>247</v>
      </c>
      <c r="C10" s="68" t="s">
        <v>93</v>
      </c>
      <c r="D10" s="250">
        <v>5990</v>
      </c>
      <c r="E10" s="251"/>
      <c r="F10" s="252">
        <v>4790</v>
      </c>
      <c r="G10" s="253" t="s">
        <v>507</v>
      </c>
      <c r="H10" s="263"/>
      <c r="I10" s="4"/>
    </row>
    <row r="11" spans="1:9" ht="15">
      <c r="A11" s="4"/>
      <c r="B11" s="67" t="s">
        <v>248</v>
      </c>
      <c r="C11" s="68" t="s">
        <v>93</v>
      </c>
      <c r="D11" s="254">
        <v>2990</v>
      </c>
      <c r="E11" s="254"/>
      <c r="F11" s="252">
        <v>2290</v>
      </c>
      <c r="G11" s="253" t="s">
        <v>507</v>
      </c>
      <c r="H11" s="263"/>
      <c r="I11" s="4"/>
    </row>
    <row r="12" spans="1:9" ht="15">
      <c r="A12" s="4"/>
      <c r="B12" s="67" t="s">
        <v>361</v>
      </c>
      <c r="C12" s="68" t="s">
        <v>93</v>
      </c>
      <c r="D12" s="254">
        <v>5890</v>
      </c>
      <c r="E12" s="254"/>
      <c r="F12" s="252">
        <v>4490</v>
      </c>
      <c r="G12" s="253" t="s">
        <v>507</v>
      </c>
      <c r="H12" s="263"/>
      <c r="I12" s="4"/>
    </row>
    <row r="13" spans="1:9" ht="15">
      <c r="A13" s="4"/>
      <c r="B13" s="67" t="s">
        <v>218</v>
      </c>
      <c r="C13" s="68" t="s">
        <v>230</v>
      </c>
      <c r="D13" s="254">
        <v>5530</v>
      </c>
      <c r="E13" s="254"/>
      <c r="F13" s="255">
        <v>3200</v>
      </c>
      <c r="G13" s="253" t="s">
        <v>507</v>
      </c>
      <c r="H13" s="263"/>
      <c r="I13" s="4"/>
    </row>
    <row r="14" spans="1:9" ht="15">
      <c r="A14" s="4"/>
      <c r="B14" s="67" t="s">
        <v>220</v>
      </c>
      <c r="C14" s="68" t="s">
        <v>230</v>
      </c>
      <c r="D14" s="254">
        <v>5250</v>
      </c>
      <c r="E14" s="254"/>
      <c r="F14" s="255">
        <v>3750</v>
      </c>
      <c r="G14" s="253" t="s">
        <v>507</v>
      </c>
      <c r="H14" s="263"/>
      <c r="I14" s="4"/>
    </row>
    <row r="15" spans="1:9" ht="15">
      <c r="A15" s="4"/>
      <c r="B15" s="67" t="s">
        <v>222</v>
      </c>
      <c r="C15" s="68" t="s">
        <v>230</v>
      </c>
      <c r="D15" s="254">
        <v>6330</v>
      </c>
      <c r="E15" s="254"/>
      <c r="F15" s="255">
        <v>4425</v>
      </c>
      <c r="G15" s="253" t="s">
        <v>507</v>
      </c>
      <c r="H15" s="263"/>
      <c r="I15" s="4"/>
    </row>
    <row r="16" spans="1:9" ht="15">
      <c r="A16" s="4"/>
      <c r="B16" s="67" t="s">
        <v>224</v>
      </c>
      <c r="C16" s="68" t="s">
        <v>230</v>
      </c>
      <c r="D16" s="254">
        <v>7580</v>
      </c>
      <c r="E16" s="254"/>
      <c r="F16" s="255">
        <v>4200</v>
      </c>
      <c r="G16" s="253" t="s">
        <v>507</v>
      </c>
      <c r="H16" s="263"/>
      <c r="I16" s="4"/>
    </row>
    <row r="17" spans="1:11" ht="15">
      <c r="A17" s="4"/>
      <c r="B17" s="67" t="s">
        <v>226</v>
      </c>
      <c r="C17" s="68" t="s">
        <v>230</v>
      </c>
      <c r="D17" s="254">
        <v>23262</v>
      </c>
      <c r="E17" s="251"/>
      <c r="F17" s="255">
        <v>5063</v>
      </c>
      <c r="G17" s="253" t="s">
        <v>507</v>
      </c>
      <c r="H17" s="263"/>
      <c r="I17" s="4"/>
    </row>
    <row r="18" spans="1:11" ht="15">
      <c r="A18" s="4"/>
      <c r="B18" s="67" t="s">
        <v>228</v>
      </c>
      <c r="C18" s="68" t="s">
        <v>230</v>
      </c>
      <c r="D18" s="254">
        <v>24300</v>
      </c>
      <c r="E18" s="251"/>
      <c r="F18" s="255">
        <v>6063</v>
      </c>
      <c r="G18" s="253" t="s">
        <v>507</v>
      </c>
      <c r="H18" s="263"/>
      <c r="I18" s="4"/>
    </row>
    <row r="19" spans="1:11" ht="15">
      <c r="A19" s="4"/>
      <c r="B19" s="67" t="s">
        <v>31</v>
      </c>
      <c r="C19" s="68" t="s">
        <v>34</v>
      </c>
      <c r="D19" s="254">
        <v>129990</v>
      </c>
      <c r="E19" s="254" t="s">
        <v>206</v>
      </c>
      <c r="F19" s="255">
        <f t="shared" ref="F19:F20" si="0">ROUND(D19*(1-VLOOKUP(E19,$D$2:$E$5,2,0)),2)</f>
        <v>129990</v>
      </c>
      <c r="G19" s="253" t="s">
        <v>507</v>
      </c>
      <c r="H19" s="264">
        <v>86990</v>
      </c>
      <c r="I19" s="4"/>
      <c r="K19" s="230"/>
    </row>
    <row r="20" spans="1:11" ht="15">
      <c r="A20" s="4"/>
      <c r="B20" s="67" t="s">
        <v>95</v>
      </c>
      <c r="C20" s="68" t="s">
        <v>34</v>
      </c>
      <c r="D20" s="254">
        <v>121990</v>
      </c>
      <c r="E20" s="254" t="s">
        <v>206</v>
      </c>
      <c r="F20" s="255">
        <f t="shared" si="0"/>
        <v>121990</v>
      </c>
      <c r="G20" s="253" t="s">
        <v>507</v>
      </c>
      <c r="H20" s="264">
        <v>80990</v>
      </c>
      <c r="I20" s="4"/>
      <c r="K20" s="230"/>
    </row>
    <row r="21" spans="1:11" ht="15">
      <c r="A21" s="4"/>
      <c r="B21" s="67" t="s">
        <v>96</v>
      </c>
      <c r="C21" s="68" t="s">
        <v>34</v>
      </c>
      <c r="D21" s="254">
        <v>117990</v>
      </c>
      <c r="E21" s="254" t="s">
        <v>206</v>
      </c>
      <c r="F21" s="255">
        <f>ROUND(D21*(1-VLOOKUP(E21,$D$2:$E$5,2,0)),2)</f>
        <v>117990</v>
      </c>
      <c r="G21" s="253" t="s">
        <v>507</v>
      </c>
      <c r="H21" s="264">
        <v>78990</v>
      </c>
      <c r="I21" s="4"/>
      <c r="K21" s="230"/>
    </row>
    <row r="22" spans="1:11" ht="15">
      <c r="A22" s="4"/>
      <c r="B22" s="67" t="s">
        <v>24</v>
      </c>
      <c r="C22" s="68" t="s">
        <v>34</v>
      </c>
      <c r="D22" s="254">
        <v>118000</v>
      </c>
      <c r="E22" s="254" t="s">
        <v>206</v>
      </c>
      <c r="F22" s="255">
        <f t="shared" ref="F22:F85" si="1">ROUND(D22*(1-VLOOKUP(E22,$D$2:$E$5,2,0)),2)</f>
        <v>118000</v>
      </c>
      <c r="G22" s="253" t="s">
        <v>507</v>
      </c>
      <c r="H22" s="264">
        <v>79000</v>
      </c>
      <c r="I22" s="4"/>
      <c r="K22" s="230"/>
    </row>
    <row r="23" spans="1:11" ht="15">
      <c r="A23" s="4"/>
      <c r="B23" s="67" t="s">
        <v>97</v>
      </c>
      <c r="C23" s="68" t="s">
        <v>34</v>
      </c>
      <c r="D23" s="254">
        <v>143000</v>
      </c>
      <c r="E23" s="254" t="s">
        <v>206</v>
      </c>
      <c r="F23" s="255">
        <f t="shared" si="1"/>
        <v>143000</v>
      </c>
      <c r="G23" s="253" t="s">
        <v>507</v>
      </c>
      <c r="H23" s="264">
        <v>95000</v>
      </c>
      <c r="I23" s="4"/>
      <c r="K23" s="230"/>
    </row>
    <row r="24" spans="1:11" ht="15">
      <c r="A24" s="4"/>
      <c r="B24" s="67" t="s">
        <v>204</v>
      </c>
      <c r="C24" s="68" t="s">
        <v>34</v>
      </c>
      <c r="D24" s="254">
        <v>163000</v>
      </c>
      <c r="E24" s="254" t="s">
        <v>206</v>
      </c>
      <c r="F24" s="255">
        <f t="shared" si="1"/>
        <v>163000</v>
      </c>
      <c r="G24" s="253" t="s">
        <v>507</v>
      </c>
      <c r="H24" s="264">
        <v>109000</v>
      </c>
      <c r="I24" s="4"/>
      <c r="K24" s="230"/>
    </row>
    <row r="25" spans="1:11" ht="15">
      <c r="A25" s="4"/>
      <c r="B25" s="67" t="s">
        <v>25</v>
      </c>
      <c r="C25" s="68" t="s">
        <v>34</v>
      </c>
      <c r="D25" s="254">
        <v>83990</v>
      </c>
      <c r="E25" s="254" t="s">
        <v>206</v>
      </c>
      <c r="F25" s="255">
        <f t="shared" si="1"/>
        <v>83990</v>
      </c>
      <c r="G25" s="253" t="s">
        <v>507</v>
      </c>
      <c r="H25" s="264">
        <v>55990</v>
      </c>
      <c r="I25" s="4"/>
      <c r="K25" s="230"/>
    </row>
    <row r="26" spans="1:11" ht="15">
      <c r="A26" s="4"/>
      <c r="B26" s="67" t="s">
        <v>26</v>
      </c>
      <c r="C26" s="68" t="s">
        <v>34</v>
      </c>
      <c r="D26" s="254">
        <v>95990</v>
      </c>
      <c r="E26" s="254" t="s">
        <v>206</v>
      </c>
      <c r="F26" s="255">
        <f t="shared" si="1"/>
        <v>95990</v>
      </c>
      <c r="G26" s="253" t="s">
        <v>507</v>
      </c>
      <c r="H26" s="264">
        <v>63990</v>
      </c>
      <c r="I26" s="4"/>
      <c r="K26" s="230"/>
    </row>
    <row r="27" spans="1:11" ht="15">
      <c r="A27" s="4"/>
      <c r="B27" s="67" t="s">
        <v>27</v>
      </c>
      <c r="C27" s="68" t="s">
        <v>34</v>
      </c>
      <c r="D27" s="254">
        <v>89990</v>
      </c>
      <c r="E27" s="254" t="s">
        <v>206</v>
      </c>
      <c r="F27" s="255">
        <f t="shared" si="1"/>
        <v>89990</v>
      </c>
      <c r="G27" s="253" t="s">
        <v>507</v>
      </c>
      <c r="H27" s="264">
        <v>59990</v>
      </c>
      <c r="I27" s="4"/>
      <c r="K27" s="230"/>
    </row>
    <row r="28" spans="1:11" ht="15">
      <c r="A28" s="4"/>
      <c r="B28" s="67" t="s">
        <v>29</v>
      </c>
      <c r="C28" s="68" t="s">
        <v>34</v>
      </c>
      <c r="D28" s="254">
        <v>53990</v>
      </c>
      <c r="E28" s="254" t="s">
        <v>206</v>
      </c>
      <c r="F28" s="255">
        <f t="shared" si="1"/>
        <v>53990</v>
      </c>
      <c r="G28" s="253" t="s">
        <v>507</v>
      </c>
      <c r="H28" s="264">
        <v>35990</v>
      </c>
      <c r="I28" s="4"/>
      <c r="K28" s="230"/>
    </row>
    <row r="29" spans="1:11" ht="15">
      <c r="A29" s="4"/>
      <c r="B29" s="67" t="s">
        <v>30</v>
      </c>
      <c r="C29" s="68" t="s">
        <v>34</v>
      </c>
      <c r="D29" s="254">
        <v>72990</v>
      </c>
      <c r="E29" s="254" t="s">
        <v>206</v>
      </c>
      <c r="F29" s="255">
        <f t="shared" si="1"/>
        <v>72990</v>
      </c>
      <c r="G29" s="253" t="s">
        <v>507</v>
      </c>
      <c r="H29" s="264">
        <v>48990</v>
      </c>
      <c r="I29" s="4"/>
      <c r="K29" s="230"/>
    </row>
    <row r="30" spans="1:11" ht="15">
      <c r="A30" s="4"/>
      <c r="B30" s="67" t="s">
        <v>98</v>
      </c>
      <c r="C30" s="68" t="s">
        <v>34</v>
      </c>
      <c r="D30" s="254">
        <v>79990</v>
      </c>
      <c r="E30" s="254" t="s">
        <v>206</v>
      </c>
      <c r="F30" s="255">
        <f t="shared" si="1"/>
        <v>79990</v>
      </c>
      <c r="G30" s="253" t="s">
        <v>507</v>
      </c>
      <c r="H30" s="264">
        <v>52990</v>
      </c>
      <c r="I30" s="4"/>
      <c r="K30" s="230"/>
    </row>
    <row r="31" spans="1:11" ht="15">
      <c r="A31" s="4"/>
      <c r="B31" s="67" t="s">
        <v>10</v>
      </c>
      <c r="C31" s="68" t="s">
        <v>34</v>
      </c>
      <c r="D31" s="254">
        <v>81990</v>
      </c>
      <c r="E31" s="254" t="s">
        <v>206</v>
      </c>
      <c r="F31" s="255">
        <f t="shared" si="1"/>
        <v>81990</v>
      </c>
      <c r="G31" s="253" t="s">
        <v>507</v>
      </c>
      <c r="H31" s="264">
        <v>54990</v>
      </c>
      <c r="I31" s="4"/>
      <c r="K31" s="230"/>
    </row>
    <row r="32" spans="1:11" ht="15">
      <c r="A32" s="4"/>
      <c r="B32" s="67" t="s">
        <v>17</v>
      </c>
      <c r="C32" s="68" t="s">
        <v>14</v>
      </c>
      <c r="D32" s="254">
        <v>7000</v>
      </c>
      <c r="E32" s="256" t="s">
        <v>35</v>
      </c>
      <c r="F32" s="255">
        <f t="shared" si="1"/>
        <v>7000</v>
      </c>
      <c r="G32" s="253" t="s">
        <v>507</v>
      </c>
      <c r="H32" s="264">
        <v>8000</v>
      </c>
      <c r="I32" s="4"/>
      <c r="K32" s="230"/>
    </row>
    <row r="33" spans="1:11" ht="15">
      <c r="A33" s="4"/>
      <c r="B33" s="67" t="s">
        <v>215</v>
      </c>
      <c r="C33" s="68" t="s">
        <v>14</v>
      </c>
      <c r="D33" s="254">
        <v>16000</v>
      </c>
      <c r="E33" s="256" t="s">
        <v>35</v>
      </c>
      <c r="F33" s="255">
        <f t="shared" si="1"/>
        <v>16000</v>
      </c>
      <c r="G33" s="253" t="s">
        <v>507</v>
      </c>
      <c r="H33" s="264">
        <v>17000</v>
      </c>
      <c r="I33" s="4"/>
      <c r="K33" s="230"/>
    </row>
    <row r="34" spans="1:11" ht="15">
      <c r="A34" s="4"/>
      <c r="B34" s="67" t="s">
        <v>140</v>
      </c>
      <c r="C34" s="68" t="s">
        <v>32</v>
      </c>
      <c r="D34" s="254">
        <v>183990</v>
      </c>
      <c r="E34" s="254" t="s">
        <v>206</v>
      </c>
      <c r="F34" s="255">
        <f t="shared" si="1"/>
        <v>183990</v>
      </c>
      <c r="G34" s="253" t="s">
        <v>507</v>
      </c>
      <c r="H34" s="264">
        <v>122990</v>
      </c>
      <c r="I34" s="4"/>
      <c r="K34" s="230"/>
    </row>
    <row r="35" spans="1:11" ht="15">
      <c r="A35" s="4"/>
      <c r="B35" s="67" t="s">
        <v>141</v>
      </c>
      <c r="C35" s="68" t="s">
        <v>32</v>
      </c>
      <c r="D35" s="254">
        <v>213990</v>
      </c>
      <c r="E35" s="254" t="s">
        <v>206</v>
      </c>
      <c r="F35" s="255">
        <f t="shared" si="1"/>
        <v>213990</v>
      </c>
      <c r="G35" s="253" t="s">
        <v>507</v>
      </c>
      <c r="H35" s="264">
        <v>142990</v>
      </c>
      <c r="I35" s="4"/>
      <c r="K35" s="230"/>
    </row>
    <row r="36" spans="1:11" ht="15">
      <c r="A36" s="4"/>
      <c r="B36" s="67" t="s">
        <v>143</v>
      </c>
      <c r="C36" s="68" t="s">
        <v>32</v>
      </c>
      <c r="D36" s="254">
        <v>45990</v>
      </c>
      <c r="E36" s="254" t="s">
        <v>206</v>
      </c>
      <c r="F36" s="255">
        <f t="shared" si="1"/>
        <v>45990</v>
      </c>
      <c r="G36" s="253" t="s">
        <v>507</v>
      </c>
      <c r="H36" s="264">
        <v>30990</v>
      </c>
      <c r="I36" s="4"/>
      <c r="K36" s="230"/>
    </row>
    <row r="37" spans="1:11" ht="15">
      <c r="A37" s="4"/>
      <c r="B37" s="67" t="s">
        <v>144</v>
      </c>
      <c r="C37" s="68" t="s">
        <v>32</v>
      </c>
      <c r="D37" s="254">
        <v>50990</v>
      </c>
      <c r="E37" s="254" t="s">
        <v>206</v>
      </c>
      <c r="F37" s="255">
        <f t="shared" si="1"/>
        <v>50990</v>
      </c>
      <c r="G37" s="253" t="s">
        <v>507</v>
      </c>
      <c r="H37" s="264">
        <v>33990</v>
      </c>
      <c r="I37" s="4"/>
      <c r="K37" s="230"/>
    </row>
    <row r="38" spans="1:11" ht="15">
      <c r="A38" s="4"/>
      <c r="B38" s="67" t="s">
        <v>146</v>
      </c>
      <c r="C38" s="68" t="s">
        <v>32</v>
      </c>
      <c r="D38" s="254">
        <v>57990</v>
      </c>
      <c r="E38" s="254" t="s">
        <v>206</v>
      </c>
      <c r="F38" s="255">
        <f t="shared" si="1"/>
        <v>57990</v>
      </c>
      <c r="G38" s="253" t="s">
        <v>507</v>
      </c>
      <c r="H38" s="264">
        <v>38990</v>
      </c>
      <c r="I38" s="4"/>
      <c r="K38" s="230"/>
    </row>
    <row r="39" spans="1:11" ht="15">
      <c r="A39" s="4"/>
      <c r="B39" s="67" t="s">
        <v>147</v>
      </c>
      <c r="C39" s="68" t="s">
        <v>32</v>
      </c>
      <c r="D39" s="254">
        <v>57990</v>
      </c>
      <c r="E39" s="254" t="s">
        <v>206</v>
      </c>
      <c r="F39" s="255">
        <f t="shared" si="1"/>
        <v>57990</v>
      </c>
      <c r="G39" s="253" t="s">
        <v>507</v>
      </c>
      <c r="H39" s="264">
        <v>38990</v>
      </c>
      <c r="I39" s="4"/>
      <c r="K39" s="230"/>
    </row>
    <row r="40" spans="1:11" ht="15">
      <c r="A40" s="4"/>
      <c r="B40" s="67" t="s">
        <v>259</v>
      </c>
      <c r="C40" s="68" t="s">
        <v>34</v>
      </c>
      <c r="D40" s="254">
        <v>26990</v>
      </c>
      <c r="E40" s="254" t="s">
        <v>206</v>
      </c>
      <c r="F40" s="255">
        <f t="shared" si="1"/>
        <v>26990</v>
      </c>
      <c r="G40" s="253" t="s">
        <v>507</v>
      </c>
      <c r="H40" s="264">
        <v>17990</v>
      </c>
      <c r="I40" s="4"/>
      <c r="K40" s="230"/>
    </row>
    <row r="41" spans="1:11" ht="15">
      <c r="A41" s="4"/>
      <c r="B41" s="67" t="s">
        <v>261</v>
      </c>
      <c r="C41" s="68" t="s">
        <v>34</v>
      </c>
      <c r="D41" s="254">
        <v>33990</v>
      </c>
      <c r="E41" s="254" t="s">
        <v>206</v>
      </c>
      <c r="F41" s="255">
        <f t="shared" si="1"/>
        <v>33990</v>
      </c>
      <c r="G41" s="253" t="s">
        <v>507</v>
      </c>
      <c r="H41" s="264">
        <v>22990</v>
      </c>
      <c r="I41" s="4"/>
      <c r="K41" s="230"/>
    </row>
    <row r="42" spans="1:11" ht="15">
      <c r="A42" s="4"/>
      <c r="B42" s="67" t="s">
        <v>260</v>
      </c>
      <c r="C42" s="68" t="s">
        <v>34</v>
      </c>
      <c r="D42" s="254">
        <v>66000</v>
      </c>
      <c r="E42" s="254" t="s">
        <v>206</v>
      </c>
      <c r="F42" s="255">
        <f t="shared" si="1"/>
        <v>66000</v>
      </c>
      <c r="G42" s="253" t="s">
        <v>507</v>
      </c>
      <c r="H42" s="264">
        <v>44000</v>
      </c>
      <c r="I42" s="4"/>
      <c r="K42" s="230"/>
    </row>
    <row r="43" spans="1:11" ht="15">
      <c r="A43" s="4"/>
      <c r="B43" s="67" t="s">
        <v>262</v>
      </c>
      <c r="C43" s="68" t="s">
        <v>34</v>
      </c>
      <c r="D43" s="254">
        <v>69000</v>
      </c>
      <c r="E43" s="254" t="s">
        <v>206</v>
      </c>
      <c r="F43" s="255">
        <f t="shared" si="1"/>
        <v>69000</v>
      </c>
      <c r="G43" s="253" t="s">
        <v>507</v>
      </c>
      <c r="H43" s="264">
        <v>46000</v>
      </c>
      <c r="I43" s="4"/>
      <c r="K43" s="230"/>
    </row>
    <row r="44" spans="1:11" ht="15">
      <c r="A44" s="4"/>
      <c r="B44" s="67" t="s">
        <v>263</v>
      </c>
      <c r="C44" s="68" t="s">
        <v>34</v>
      </c>
      <c r="D44" s="254">
        <v>33990</v>
      </c>
      <c r="E44" s="254" t="s">
        <v>206</v>
      </c>
      <c r="F44" s="255">
        <f t="shared" si="1"/>
        <v>33990</v>
      </c>
      <c r="G44" s="253" t="s">
        <v>507</v>
      </c>
      <c r="H44" s="264">
        <v>22990</v>
      </c>
      <c r="I44" s="4"/>
      <c r="K44" s="230"/>
    </row>
    <row r="45" spans="1:11" ht="15">
      <c r="A45" s="4"/>
      <c r="B45" s="67" t="s">
        <v>264</v>
      </c>
      <c r="C45" s="68" t="s">
        <v>34</v>
      </c>
      <c r="D45" s="254">
        <v>88000</v>
      </c>
      <c r="E45" s="254" t="s">
        <v>206</v>
      </c>
      <c r="F45" s="255">
        <f t="shared" si="1"/>
        <v>88000</v>
      </c>
      <c r="G45" s="253" t="s">
        <v>507</v>
      </c>
      <c r="H45" s="264">
        <v>54000</v>
      </c>
      <c r="I45" s="4"/>
      <c r="K45" s="230"/>
    </row>
    <row r="46" spans="1:11" ht="15">
      <c r="A46" s="4"/>
      <c r="B46" s="67" t="s">
        <v>265</v>
      </c>
      <c r="C46" s="68" t="s">
        <v>34</v>
      </c>
      <c r="D46" s="254">
        <v>47990</v>
      </c>
      <c r="E46" s="254" t="s">
        <v>206</v>
      </c>
      <c r="F46" s="255">
        <f t="shared" si="1"/>
        <v>47990</v>
      </c>
      <c r="G46" s="253" t="s">
        <v>507</v>
      </c>
      <c r="H46" s="264">
        <v>31990</v>
      </c>
      <c r="I46" s="4"/>
      <c r="K46" s="230"/>
    </row>
    <row r="47" spans="1:11" ht="15">
      <c r="A47" s="4"/>
      <c r="B47" s="67" t="s">
        <v>266</v>
      </c>
      <c r="C47" s="68" t="s">
        <v>34</v>
      </c>
      <c r="D47" s="254">
        <v>60990</v>
      </c>
      <c r="E47" s="254" t="s">
        <v>206</v>
      </c>
      <c r="F47" s="255">
        <f t="shared" si="1"/>
        <v>60990</v>
      </c>
      <c r="G47" s="253" t="s">
        <v>507</v>
      </c>
      <c r="H47" s="264">
        <v>40990</v>
      </c>
      <c r="I47" s="4"/>
      <c r="K47" s="230"/>
    </row>
    <row r="48" spans="1:11" ht="15">
      <c r="A48" s="4"/>
      <c r="B48" s="67" t="s">
        <v>267</v>
      </c>
      <c r="C48" s="68" t="s">
        <v>34</v>
      </c>
      <c r="D48" s="254">
        <v>73990</v>
      </c>
      <c r="E48" s="254" t="s">
        <v>206</v>
      </c>
      <c r="F48" s="255">
        <f t="shared" si="1"/>
        <v>73990</v>
      </c>
      <c r="G48" s="253" t="s">
        <v>507</v>
      </c>
      <c r="H48" s="264">
        <v>48990</v>
      </c>
      <c r="I48" s="4"/>
      <c r="K48" s="230"/>
    </row>
    <row r="49" spans="1:11" ht="15">
      <c r="A49" s="4"/>
      <c r="B49" s="67" t="s">
        <v>29</v>
      </c>
      <c r="C49" s="68" t="s">
        <v>34</v>
      </c>
      <c r="D49" s="254">
        <v>53990</v>
      </c>
      <c r="E49" s="254" t="s">
        <v>206</v>
      </c>
      <c r="F49" s="255">
        <f t="shared" si="1"/>
        <v>53990</v>
      </c>
      <c r="G49" s="253" t="s">
        <v>507</v>
      </c>
      <c r="H49" s="264">
        <v>35990</v>
      </c>
      <c r="I49" s="4"/>
      <c r="K49" s="230"/>
    </row>
    <row r="50" spans="1:11" ht="15">
      <c r="A50" s="4"/>
      <c r="B50" s="67" t="s">
        <v>268</v>
      </c>
      <c r="C50" s="68" t="s">
        <v>34</v>
      </c>
      <c r="D50" s="254">
        <v>88000</v>
      </c>
      <c r="E50" s="254" t="s">
        <v>206</v>
      </c>
      <c r="F50" s="255">
        <f t="shared" si="1"/>
        <v>88000</v>
      </c>
      <c r="G50" s="253" t="s">
        <v>507</v>
      </c>
      <c r="H50" s="264">
        <v>59000</v>
      </c>
      <c r="I50" s="4"/>
      <c r="K50" s="230"/>
    </row>
    <row r="51" spans="1:11" ht="15">
      <c r="A51" s="4"/>
      <c r="B51" s="67" t="s">
        <v>269</v>
      </c>
      <c r="C51" s="68" t="s">
        <v>34</v>
      </c>
      <c r="D51" s="254">
        <v>63990</v>
      </c>
      <c r="E51" s="254" t="s">
        <v>206</v>
      </c>
      <c r="F51" s="255">
        <f t="shared" si="1"/>
        <v>63990</v>
      </c>
      <c r="G51" s="253" t="s">
        <v>507</v>
      </c>
      <c r="H51" s="264">
        <v>42990</v>
      </c>
      <c r="I51" s="4"/>
      <c r="K51" s="230"/>
    </row>
    <row r="52" spans="1:11" ht="15">
      <c r="A52" s="4"/>
      <c r="B52" s="67" t="s">
        <v>271</v>
      </c>
      <c r="C52" s="68" t="s">
        <v>34</v>
      </c>
      <c r="D52" s="254">
        <v>46990</v>
      </c>
      <c r="E52" s="254" t="s">
        <v>206</v>
      </c>
      <c r="F52" s="255">
        <f t="shared" si="1"/>
        <v>46990</v>
      </c>
      <c r="G52" s="253" t="s">
        <v>507</v>
      </c>
      <c r="H52" s="264">
        <v>30990</v>
      </c>
      <c r="I52" s="4"/>
      <c r="K52" s="230"/>
    </row>
    <row r="53" spans="1:11" ht="15">
      <c r="A53" s="4"/>
      <c r="B53" s="67" t="s">
        <v>272</v>
      </c>
      <c r="C53" s="68" t="s">
        <v>34</v>
      </c>
      <c r="D53" s="254">
        <v>65990</v>
      </c>
      <c r="E53" s="254" t="s">
        <v>206</v>
      </c>
      <c r="F53" s="255">
        <f t="shared" si="1"/>
        <v>65990</v>
      </c>
      <c r="G53" s="253" t="s">
        <v>507</v>
      </c>
      <c r="H53" s="264">
        <v>43990</v>
      </c>
      <c r="I53" s="4"/>
      <c r="K53" s="230"/>
    </row>
    <row r="54" spans="1:11" ht="15">
      <c r="A54" s="4"/>
      <c r="B54" s="67" t="s">
        <v>270</v>
      </c>
      <c r="C54" s="68" t="s">
        <v>34</v>
      </c>
      <c r="D54" s="254">
        <v>110000</v>
      </c>
      <c r="E54" s="254" t="s">
        <v>206</v>
      </c>
      <c r="F54" s="255">
        <f t="shared" si="1"/>
        <v>110000</v>
      </c>
      <c r="G54" s="253" t="s">
        <v>507</v>
      </c>
      <c r="H54" s="264">
        <v>73000</v>
      </c>
      <c r="I54" s="4"/>
      <c r="K54" s="230"/>
    </row>
    <row r="55" spans="1:11" ht="15">
      <c r="A55" s="4"/>
      <c r="B55" s="67" t="s">
        <v>197</v>
      </c>
      <c r="C55" s="68" t="s">
        <v>32</v>
      </c>
      <c r="D55" s="254">
        <v>23990</v>
      </c>
      <c r="E55" s="254" t="s">
        <v>206</v>
      </c>
      <c r="F55" s="255">
        <f t="shared" si="1"/>
        <v>23990</v>
      </c>
      <c r="G55" s="253" t="s">
        <v>507</v>
      </c>
      <c r="H55" s="264">
        <v>15990</v>
      </c>
      <c r="I55" s="4"/>
      <c r="K55" s="230"/>
    </row>
    <row r="56" spans="1:11" ht="15">
      <c r="A56" s="4"/>
      <c r="B56" s="67" t="s">
        <v>198</v>
      </c>
      <c r="C56" s="68" t="s">
        <v>32</v>
      </c>
      <c r="D56" s="254">
        <v>26990</v>
      </c>
      <c r="E56" s="254" t="s">
        <v>206</v>
      </c>
      <c r="F56" s="255">
        <f t="shared" si="1"/>
        <v>26990</v>
      </c>
      <c r="G56" s="253" t="s">
        <v>507</v>
      </c>
      <c r="H56" s="264">
        <v>17990</v>
      </c>
      <c r="I56" s="4"/>
      <c r="K56" s="230"/>
    </row>
    <row r="57" spans="1:11" ht="15">
      <c r="A57" s="4"/>
      <c r="B57" s="67" t="s">
        <v>199</v>
      </c>
      <c r="C57" s="68" t="s">
        <v>32</v>
      </c>
      <c r="D57" s="254">
        <v>38990</v>
      </c>
      <c r="E57" s="254" t="s">
        <v>206</v>
      </c>
      <c r="F57" s="255">
        <f t="shared" si="1"/>
        <v>38990</v>
      </c>
      <c r="G57" s="253" t="s">
        <v>507</v>
      </c>
      <c r="H57" s="264">
        <v>25990</v>
      </c>
      <c r="I57" s="4"/>
      <c r="K57" s="230"/>
    </row>
    <row r="58" spans="1:11" ht="15">
      <c r="A58" s="4"/>
      <c r="B58" s="67" t="s">
        <v>200</v>
      </c>
      <c r="C58" s="68" t="s">
        <v>32</v>
      </c>
      <c r="D58" s="254">
        <v>48990</v>
      </c>
      <c r="E58" s="254" t="s">
        <v>206</v>
      </c>
      <c r="F58" s="255">
        <f t="shared" si="1"/>
        <v>48990</v>
      </c>
      <c r="G58" s="253" t="s">
        <v>507</v>
      </c>
      <c r="H58" s="264">
        <v>32990</v>
      </c>
      <c r="I58" s="4"/>
      <c r="K58" s="230"/>
    </row>
    <row r="59" spans="1:11" ht="15">
      <c r="A59" s="4"/>
      <c r="B59" s="67" t="s">
        <v>148</v>
      </c>
      <c r="C59" s="68" t="s">
        <v>34</v>
      </c>
      <c r="D59" s="254">
        <v>54990</v>
      </c>
      <c r="E59" s="254" t="s">
        <v>206</v>
      </c>
      <c r="F59" s="255">
        <f t="shared" si="1"/>
        <v>54990</v>
      </c>
      <c r="G59" s="253" t="s">
        <v>507</v>
      </c>
      <c r="H59" s="264">
        <v>36990</v>
      </c>
      <c r="I59" s="4"/>
      <c r="K59" s="230"/>
    </row>
    <row r="60" spans="1:11" ht="15">
      <c r="A60" s="4"/>
      <c r="B60" s="67" t="s">
        <v>150</v>
      </c>
      <c r="C60" s="68" t="s">
        <v>34</v>
      </c>
      <c r="D60" s="254">
        <v>60990</v>
      </c>
      <c r="E60" s="254" t="s">
        <v>206</v>
      </c>
      <c r="F60" s="255">
        <f t="shared" si="1"/>
        <v>60990</v>
      </c>
      <c r="G60" s="253" t="s">
        <v>507</v>
      </c>
      <c r="H60" s="264">
        <v>40990</v>
      </c>
      <c r="I60" s="4"/>
      <c r="K60" s="230"/>
    </row>
    <row r="61" spans="1:11" ht="15">
      <c r="A61" s="4"/>
      <c r="B61" s="67" t="s">
        <v>149</v>
      </c>
      <c r="C61" s="68" t="s">
        <v>34</v>
      </c>
      <c r="D61" s="254">
        <v>75000</v>
      </c>
      <c r="E61" s="254" t="s">
        <v>206</v>
      </c>
      <c r="F61" s="255">
        <f t="shared" si="1"/>
        <v>75000</v>
      </c>
      <c r="G61" s="253" t="s">
        <v>507</v>
      </c>
      <c r="H61" s="264">
        <v>50000</v>
      </c>
      <c r="I61" s="4"/>
      <c r="K61" s="230"/>
    </row>
    <row r="62" spans="1:11" ht="15">
      <c r="A62" s="4"/>
      <c r="B62" s="67" t="s">
        <v>151</v>
      </c>
      <c r="C62" s="68" t="s">
        <v>34</v>
      </c>
      <c r="D62" s="254">
        <v>84000</v>
      </c>
      <c r="E62" s="254" t="s">
        <v>206</v>
      </c>
      <c r="F62" s="255">
        <f t="shared" si="1"/>
        <v>84000</v>
      </c>
      <c r="G62" s="253" t="s">
        <v>507</v>
      </c>
      <c r="H62" s="264">
        <v>56000</v>
      </c>
      <c r="I62" s="4"/>
      <c r="K62" s="230"/>
    </row>
    <row r="63" spans="1:11" ht="15">
      <c r="A63" s="4"/>
      <c r="B63" s="67" t="s">
        <v>152</v>
      </c>
      <c r="C63" s="68" t="s">
        <v>34</v>
      </c>
      <c r="D63" s="254">
        <v>52990</v>
      </c>
      <c r="E63" s="254" t="s">
        <v>206</v>
      </c>
      <c r="F63" s="255">
        <f t="shared" si="1"/>
        <v>52990</v>
      </c>
      <c r="G63" s="253" t="s">
        <v>507</v>
      </c>
      <c r="H63" s="264">
        <v>34990</v>
      </c>
      <c r="I63" s="4"/>
      <c r="K63" s="230"/>
    </row>
    <row r="64" spans="1:11" ht="15">
      <c r="A64" s="4"/>
      <c r="B64" s="67" t="s">
        <v>154</v>
      </c>
      <c r="C64" s="68" t="s">
        <v>34</v>
      </c>
      <c r="D64" s="254">
        <v>84990</v>
      </c>
      <c r="E64" s="254" t="s">
        <v>206</v>
      </c>
      <c r="F64" s="255">
        <f t="shared" si="1"/>
        <v>84990</v>
      </c>
      <c r="G64" s="253" t="s">
        <v>507</v>
      </c>
      <c r="H64" s="264">
        <v>56990</v>
      </c>
      <c r="I64" s="4"/>
      <c r="K64" s="230"/>
    </row>
    <row r="65" spans="1:11" ht="15">
      <c r="A65" s="4"/>
      <c r="B65" s="67" t="s">
        <v>156</v>
      </c>
      <c r="C65" s="68" t="s">
        <v>34</v>
      </c>
      <c r="D65" s="254" t="e">
        <v>#N/A</v>
      </c>
      <c r="E65" s="254" t="s">
        <v>206</v>
      </c>
      <c r="F65" s="255" t="e">
        <f t="shared" si="1"/>
        <v>#N/A</v>
      </c>
      <c r="G65" s="253" t="s">
        <v>507</v>
      </c>
      <c r="H65" s="264" t="e">
        <v>#N/A</v>
      </c>
      <c r="I65" s="4"/>
      <c r="K65" s="230"/>
    </row>
    <row r="66" spans="1:11" ht="15">
      <c r="A66" s="4"/>
      <c r="B66" s="67" t="s">
        <v>158</v>
      </c>
      <c r="C66" s="68" t="s">
        <v>34</v>
      </c>
      <c r="D66" s="254" t="e">
        <v>#N/A</v>
      </c>
      <c r="E66" s="254" t="s">
        <v>206</v>
      </c>
      <c r="F66" s="255" t="e">
        <f t="shared" si="1"/>
        <v>#N/A</v>
      </c>
      <c r="G66" s="253" t="s">
        <v>507</v>
      </c>
      <c r="H66" s="264" t="e">
        <v>#N/A</v>
      </c>
      <c r="I66" s="4"/>
      <c r="K66" s="230"/>
    </row>
    <row r="67" spans="1:11" ht="15">
      <c r="A67" s="4"/>
      <c r="B67" s="67" t="s">
        <v>153</v>
      </c>
      <c r="C67" s="68" t="s">
        <v>34</v>
      </c>
      <c r="D67" s="254">
        <v>129000</v>
      </c>
      <c r="E67" s="254" t="s">
        <v>206</v>
      </c>
      <c r="F67" s="255">
        <f t="shared" si="1"/>
        <v>129000</v>
      </c>
      <c r="G67" s="253" t="s">
        <v>507</v>
      </c>
      <c r="H67" s="264">
        <v>86000</v>
      </c>
      <c r="I67" s="4"/>
      <c r="K67" s="230"/>
    </row>
    <row r="68" spans="1:11" ht="15">
      <c r="A68" s="4"/>
      <c r="B68" s="67" t="s">
        <v>155</v>
      </c>
      <c r="C68" s="68" t="s">
        <v>34</v>
      </c>
      <c r="D68" s="254">
        <v>185000</v>
      </c>
      <c r="E68" s="254" t="s">
        <v>206</v>
      </c>
      <c r="F68" s="255">
        <f t="shared" si="1"/>
        <v>185000</v>
      </c>
      <c r="G68" s="253" t="s">
        <v>507</v>
      </c>
      <c r="H68" s="264">
        <v>123000</v>
      </c>
      <c r="I68" s="4"/>
      <c r="K68" s="230"/>
    </row>
    <row r="69" spans="1:11" ht="15">
      <c r="A69" s="4"/>
      <c r="B69" s="67" t="s">
        <v>157</v>
      </c>
      <c r="C69" s="68" t="s">
        <v>34</v>
      </c>
      <c r="D69" s="254">
        <v>216000</v>
      </c>
      <c r="E69" s="254" t="s">
        <v>206</v>
      </c>
      <c r="F69" s="255">
        <f t="shared" si="1"/>
        <v>216000</v>
      </c>
      <c r="G69" s="253" t="s">
        <v>507</v>
      </c>
      <c r="H69" s="264">
        <v>144000</v>
      </c>
      <c r="I69" s="4"/>
      <c r="K69" s="230"/>
    </row>
    <row r="70" spans="1:11" ht="15">
      <c r="A70" s="4"/>
      <c r="B70" s="67" t="s">
        <v>159</v>
      </c>
      <c r="C70" s="68" t="s">
        <v>34</v>
      </c>
      <c r="D70" s="254">
        <v>254000</v>
      </c>
      <c r="E70" s="254" t="s">
        <v>206</v>
      </c>
      <c r="F70" s="255">
        <f t="shared" si="1"/>
        <v>254000</v>
      </c>
      <c r="G70" s="253" t="s">
        <v>507</v>
      </c>
      <c r="H70" s="264">
        <v>169000</v>
      </c>
      <c r="I70" s="4"/>
      <c r="K70" s="230"/>
    </row>
    <row r="71" spans="1:11" ht="15">
      <c r="A71" s="4"/>
      <c r="B71" s="67" t="s">
        <v>160</v>
      </c>
      <c r="C71" s="68" t="s">
        <v>34</v>
      </c>
      <c r="D71" s="254">
        <v>59990</v>
      </c>
      <c r="E71" s="254" t="s">
        <v>206</v>
      </c>
      <c r="F71" s="255">
        <f t="shared" si="1"/>
        <v>59990</v>
      </c>
      <c r="G71" s="253" t="s">
        <v>507</v>
      </c>
      <c r="H71" s="264">
        <v>39990</v>
      </c>
      <c r="I71" s="4"/>
      <c r="K71" s="230"/>
    </row>
    <row r="72" spans="1:11" ht="15">
      <c r="A72" s="4"/>
      <c r="B72" s="67" t="s">
        <v>161</v>
      </c>
      <c r="C72" s="68" t="s">
        <v>34</v>
      </c>
      <c r="D72" s="254">
        <v>67990</v>
      </c>
      <c r="E72" s="254" t="s">
        <v>206</v>
      </c>
      <c r="F72" s="255">
        <f t="shared" si="1"/>
        <v>67990</v>
      </c>
      <c r="G72" s="253" t="s">
        <v>507</v>
      </c>
      <c r="H72" s="264">
        <v>44990</v>
      </c>
      <c r="I72" s="4"/>
      <c r="K72" s="230"/>
    </row>
    <row r="73" spans="1:11" ht="15">
      <c r="A73" s="4"/>
      <c r="B73" s="67" t="s">
        <v>162</v>
      </c>
      <c r="C73" s="68" t="s">
        <v>34</v>
      </c>
      <c r="D73" s="254" t="e">
        <v>#N/A</v>
      </c>
      <c r="E73" s="254" t="s">
        <v>206</v>
      </c>
      <c r="F73" s="255" t="e">
        <f t="shared" si="1"/>
        <v>#N/A</v>
      </c>
      <c r="G73" s="253" t="s">
        <v>507</v>
      </c>
      <c r="H73" s="264" t="e">
        <v>#N/A</v>
      </c>
      <c r="I73" s="4"/>
      <c r="K73" s="230"/>
    </row>
    <row r="74" spans="1:11" ht="15">
      <c r="A74" s="4"/>
      <c r="B74" s="67" t="s">
        <v>163</v>
      </c>
      <c r="C74" s="68" t="s">
        <v>34</v>
      </c>
      <c r="D74" s="254" t="e">
        <v>#N/A</v>
      </c>
      <c r="E74" s="254" t="s">
        <v>206</v>
      </c>
      <c r="F74" s="255" t="e">
        <f t="shared" si="1"/>
        <v>#N/A</v>
      </c>
      <c r="G74" s="253" t="s">
        <v>507</v>
      </c>
      <c r="H74" s="264" t="e">
        <v>#N/A</v>
      </c>
      <c r="I74" s="4"/>
      <c r="K74" s="230"/>
    </row>
    <row r="75" spans="1:11" ht="15">
      <c r="A75" s="4"/>
      <c r="B75" s="67" t="s">
        <v>164</v>
      </c>
      <c r="C75" s="68" t="s">
        <v>34</v>
      </c>
      <c r="D75" s="254" t="e">
        <v>#N/A</v>
      </c>
      <c r="E75" s="254" t="s">
        <v>206</v>
      </c>
      <c r="F75" s="255" t="e">
        <f t="shared" si="1"/>
        <v>#N/A</v>
      </c>
      <c r="G75" s="253" t="s">
        <v>507</v>
      </c>
      <c r="H75" s="264" t="e">
        <v>#N/A</v>
      </c>
      <c r="I75" s="4"/>
      <c r="K75" s="230"/>
    </row>
    <row r="76" spans="1:11" ht="15">
      <c r="A76" s="4"/>
      <c r="B76" s="67" t="s">
        <v>165</v>
      </c>
      <c r="C76" s="68" t="s">
        <v>34</v>
      </c>
      <c r="D76" s="254" t="e">
        <v>#N/A</v>
      </c>
      <c r="E76" s="254" t="s">
        <v>206</v>
      </c>
      <c r="F76" s="255" t="e">
        <f t="shared" si="1"/>
        <v>#N/A</v>
      </c>
      <c r="G76" s="253" t="s">
        <v>507</v>
      </c>
      <c r="H76" s="264" t="e">
        <v>#N/A</v>
      </c>
      <c r="I76" s="4"/>
      <c r="K76" s="230"/>
    </row>
    <row r="77" spans="1:11" ht="15">
      <c r="A77" s="4"/>
      <c r="B77" s="67" t="s">
        <v>149</v>
      </c>
      <c r="C77" s="68" t="s">
        <v>34</v>
      </c>
      <c r="D77" s="254">
        <v>75000</v>
      </c>
      <c r="E77" s="254" t="s">
        <v>206</v>
      </c>
      <c r="F77" s="255">
        <f t="shared" si="1"/>
        <v>75000</v>
      </c>
      <c r="G77" s="253" t="s">
        <v>507</v>
      </c>
      <c r="H77" s="264">
        <v>50000</v>
      </c>
      <c r="I77" s="4"/>
      <c r="K77" s="230"/>
    </row>
    <row r="78" spans="1:11" ht="15">
      <c r="A78" s="4"/>
      <c r="B78" s="67" t="s">
        <v>151</v>
      </c>
      <c r="C78" s="68" t="s">
        <v>34</v>
      </c>
      <c r="D78" s="254">
        <v>84000</v>
      </c>
      <c r="E78" s="254" t="s">
        <v>206</v>
      </c>
      <c r="F78" s="255">
        <f t="shared" si="1"/>
        <v>84000</v>
      </c>
      <c r="G78" s="253" t="s">
        <v>507</v>
      </c>
      <c r="H78" s="264">
        <v>56000</v>
      </c>
      <c r="I78" s="4"/>
      <c r="K78" s="230"/>
    </row>
    <row r="79" spans="1:11" ht="15">
      <c r="A79" s="4"/>
      <c r="B79" s="67" t="s">
        <v>153</v>
      </c>
      <c r="C79" s="68" t="s">
        <v>34</v>
      </c>
      <c r="D79" s="254">
        <v>129000</v>
      </c>
      <c r="E79" s="254" t="s">
        <v>206</v>
      </c>
      <c r="F79" s="255">
        <f t="shared" si="1"/>
        <v>129000</v>
      </c>
      <c r="G79" s="253" t="s">
        <v>507</v>
      </c>
      <c r="H79" s="264">
        <v>86000</v>
      </c>
      <c r="I79" s="4"/>
      <c r="K79" s="230"/>
    </row>
    <row r="80" spans="1:11" ht="15">
      <c r="A80" s="4"/>
      <c r="B80" s="67" t="s">
        <v>155</v>
      </c>
      <c r="C80" s="68" t="s">
        <v>34</v>
      </c>
      <c r="D80" s="254">
        <v>185000</v>
      </c>
      <c r="E80" s="254" t="s">
        <v>206</v>
      </c>
      <c r="F80" s="255">
        <f t="shared" si="1"/>
        <v>185000</v>
      </c>
      <c r="G80" s="253" t="s">
        <v>507</v>
      </c>
      <c r="H80" s="264">
        <v>123000</v>
      </c>
      <c r="I80" s="4"/>
      <c r="K80" s="230"/>
    </row>
    <row r="81" spans="1:11" ht="15">
      <c r="A81" s="4"/>
      <c r="B81" s="67" t="s">
        <v>157</v>
      </c>
      <c r="C81" s="68" t="s">
        <v>34</v>
      </c>
      <c r="D81" s="254">
        <v>216000</v>
      </c>
      <c r="E81" s="254" t="s">
        <v>206</v>
      </c>
      <c r="F81" s="255">
        <f t="shared" si="1"/>
        <v>216000</v>
      </c>
      <c r="G81" s="253" t="s">
        <v>507</v>
      </c>
      <c r="H81" s="264">
        <v>144000</v>
      </c>
      <c r="I81" s="4"/>
      <c r="K81" s="230"/>
    </row>
    <row r="82" spans="1:11" ht="15">
      <c r="A82" s="4"/>
      <c r="B82" s="67" t="s">
        <v>159</v>
      </c>
      <c r="C82" s="68" t="s">
        <v>34</v>
      </c>
      <c r="D82" s="254">
        <v>254000</v>
      </c>
      <c r="E82" s="254" t="s">
        <v>206</v>
      </c>
      <c r="F82" s="255">
        <f t="shared" si="1"/>
        <v>254000</v>
      </c>
      <c r="G82" s="253" t="s">
        <v>507</v>
      </c>
      <c r="H82" s="264">
        <v>169000</v>
      </c>
      <c r="I82" s="4"/>
      <c r="K82" s="230"/>
    </row>
    <row r="83" spans="1:11" ht="15">
      <c r="A83" s="4"/>
      <c r="B83" s="67" t="s">
        <v>166</v>
      </c>
      <c r="C83" s="68" t="s">
        <v>34</v>
      </c>
      <c r="D83" s="254">
        <v>69990</v>
      </c>
      <c r="E83" s="254" t="s">
        <v>206</v>
      </c>
      <c r="F83" s="255">
        <f t="shared" si="1"/>
        <v>69990</v>
      </c>
      <c r="G83" s="253" t="s">
        <v>507</v>
      </c>
      <c r="H83" s="264">
        <v>46990</v>
      </c>
      <c r="I83" s="4"/>
      <c r="K83" s="230"/>
    </row>
    <row r="84" spans="1:11" ht="15">
      <c r="A84" s="4"/>
      <c r="B84" s="67" t="s">
        <v>167</v>
      </c>
      <c r="C84" s="68" t="s">
        <v>34</v>
      </c>
      <c r="D84" s="254">
        <v>59990</v>
      </c>
      <c r="E84" s="254" t="s">
        <v>206</v>
      </c>
      <c r="F84" s="255">
        <f t="shared" si="1"/>
        <v>59990</v>
      </c>
      <c r="G84" s="253" t="s">
        <v>507</v>
      </c>
      <c r="H84" s="264">
        <v>39990</v>
      </c>
      <c r="I84" s="4"/>
      <c r="K84" s="230"/>
    </row>
    <row r="85" spans="1:11" ht="15">
      <c r="A85" s="4"/>
      <c r="B85" s="67" t="s">
        <v>168</v>
      </c>
      <c r="C85" s="68" t="s">
        <v>34</v>
      </c>
      <c r="D85" s="254">
        <v>91990</v>
      </c>
      <c r="E85" s="254" t="s">
        <v>206</v>
      </c>
      <c r="F85" s="255">
        <f t="shared" si="1"/>
        <v>91990</v>
      </c>
      <c r="G85" s="253" t="s">
        <v>507</v>
      </c>
      <c r="H85" s="264">
        <v>60990</v>
      </c>
      <c r="I85" s="4"/>
      <c r="K85" s="230"/>
    </row>
    <row r="86" spans="1:11" ht="15">
      <c r="A86" s="4"/>
      <c r="B86" s="67" t="s">
        <v>169</v>
      </c>
      <c r="C86" s="68" t="s">
        <v>34</v>
      </c>
      <c r="D86" s="254">
        <v>114990</v>
      </c>
      <c r="E86" s="254" t="s">
        <v>206</v>
      </c>
      <c r="F86" s="255">
        <f t="shared" ref="F86:F149" si="2">ROUND(D86*(1-VLOOKUP(E86,$D$2:$E$5,2,0)),2)</f>
        <v>114990</v>
      </c>
      <c r="G86" s="253" t="s">
        <v>507</v>
      </c>
      <c r="H86" s="264">
        <v>76990</v>
      </c>
      <c r="I86" s="4"/>
      <c r="K86" s="230"/>
    </row>
    <row r="87" spans="1:11" ht="15">
      <c r="A87" s="4"/>
      <c r="B87" s="67" t="s">
        <v>170</v>
      </c>
      <c r="C87" s="68" t="s">
        <v>34</v>
      </c>
      <c r="D87" s="254">
        <v>126990</v>
      </c>
      <c r="E87" s="254" t="s">
        <v>206</v>
      </c>
      <c r="F87" s="255">
        <f t="shared" si="2"/>
        <v>126990</v>
      </c>
      <c r="G87" s="253" t="s">
        <v>507</v>
      </c>
      <c r="H87" s="264">
        <v>84990</v>
      </c>
      <c r="I87" s="4"/>
      <c r="K87" s="230"/>
    </row>
    <row r="88" spans="1:11" ht="15">
      <c r="A88" s="4"/>
      <c r="B88" s="67" t="s">
        <v>151</v>
      </c>
      <c r="C88" s="68" t="s">
        <v>34</v>
      </c>
      <c r="D88" s="254">
        <v>84000</v>
      </c>
      <c r="E88" s="254" t="s">
        <v>206</v>
      </c>
      <c r="F88" s="255">
        <f t="shared" si="2"/>
        <v>84000</v>
      </c>
      <c r="G88" s="253" t="s">
        <v>507</v>
      </c>
      <c r="H88" s="264">
        <v>56000</v>
      </c>
      <c r="I88" s="4"/>
      <c r="K88" s="230"/>
    </row>
    <row r="89" spans="1:11" ht="15">
      <c r="A89" s="4"/>
      <c r="B89" s="67" t="s">
        <v>153</v>
      </c>
      <c r="C89" s="68" t="s">
        <v>34</v>
      </c>
      <c r="D89" s="254">
        <v>129000</v>
      </c>
      <c r="E89" s="254" t="s">
        <v>206</v>
      </c>
      <c r="F89" s="255">
        <f t="shared" si="2"/>
        <v>129000</v>
      </c>
      <c r="G89" s="253" t="s">
        <v>507</v>
      </c>
      <c r="H89" s="264">
        <v>86000</v>
      </c>
      <c r="I89" s="4"/>
      <c r="K89" s="230"/>
    </row>
    <row r="90" spans="1:11" ht="15">
      <c r="A90" s="4"/>
      <c r="B90" s="67" t="s">
        <v>155</v>
      </c>
      <c r="C90" s="68" t="s">
        <v>34</v>
      </c>
      <c r="D90" s="254">
        <v>185000</v>
      </c>
      <c r="E90" s="254" t="s">
        <v>206</v>
      </c>
      <c r="F90" s="255">
        <f t="shared" si="2"/>
        <v>185000</v>
      </c>
      <c r="G90" s="253" t="s">
        <v>507</v>
      </c>
      <c r="H90" s="264">
        <v>123000</v>
      </c>
      <c r="I90" s="4"/>
      <c r="K90" s="230"/>
    </row>
    <row r="91" spans="1:11" ht="15">
      <c r="A91" s="4"/>
      <c r="B91" s="67" t="s">
        <v>157</v>
      </c>
      <c r="C91" s="68" t="s">
        <v>34</v>
      </c>
      <c r="D91" s="254">
        <v>216000</v>
      </c>
      <c r="E91" s="254" t="s">
        <v>206</v>
      </c>
      <c r="F91" s="255">
        <f t="shared" si="2"/>
        <v>216000</v>
      </c>
      <c r="G91" s="253" t="s">
        <v>507</v>
      </c>
      <c r="H91" s="264">
        <v>144000</v>
      </c>
      <c r="I91" s="4"/>
      <c r="K91" s="230"/>
    </row>
    <row r="92" spans="1:11" ht="15">
      <c r="A92" s="4"/>
      <c r="B92" s="67" t="s">
        <v>159</v>
      </c>
      <c r="C92" s="68" t="s">
        <v>34</v>
      </c>
      <c r="D92" s="254">
        <v>254000</v>
      </c>
      <c r="E92" s="254" t="s">
        <v>206</v>
      </c>
      <c r="F92" s="255">
        <f t="shared" si="2"/>
        <v>254000</v>
      </c>
      <c r="G92" s="253" t="s">
        <v>507</v>
      </c>
      <c r="H92" s="264">
        <v>169000</v>
      </c>
      <c r="I92" s="4"/>
      <c r="K92" s="230"/>
    </row>
    <row r="93" spans="1:11" ht="15">
      <c r="A93" s="4"/>
      <c r="B93" s="67" t="s">
        <v>171</v>
      </c>
      <c r="C93" s="68" t="s">
        <v>34</v>
      </c>
      <c r="D93" s="254">
        <v>65990</v>
      </c>
      <c r="E93" s="254" t="s">
        <v>206</v>
      </c>
      <c r="F93" s="255">
        <f t="shared" si="2"/>
        <v>65990</v>
      </c>
      <c r="G93" s="253" t="s">
        <v>507</v>
      </c>
      <c r="H93" s="264">
        <v>43990</v>
      </c>
      <c r="I93" s="4"/>
      <c r="K93" s="230"/>
    </row>
    <row r="94" spans="1:11" ht="15">
      <c r="A94" s="4"/>
      <c r="B94" s="67" t="s">
        <v>172</v>
      </c>
      <c r="C94" s="68" t="s">
        <v>34</v>
      </c>
      <c r="D94" s="254">
        <v>127000</v>
      </c>
      <c r="E94" s="254" t="s">
        <v>206</v>
      </c>
      <c r="F94" s="255">
        <f t="shared" si="2"/>
        <v>127000</v>
      </c>
      <c r="G94" s="253" t="s">
        <v>507</v>
      </c>
      <c r="H94" s="264">
        <v>85000</v>
      </c>
      <c r="I94" s="4"/>
      <c r="K94" s="230"/>
    </row>
    <row r="95" spans="1:11" ht="15">
      <c r="A95" s="4"/>
      <c r="B95" s="67" t="s">
        <v>207</v>
      </c>
      <c r="C95" s="68" t="s">
        <v>34</v>
      </c>
      <c r="D95" s="254" t="e">
        <v>#N/A</v>
      </c>
      <c r="E95" s="254" t="s">
        <v>206</v>
      </c>
      <c r="F95" s="255" t="e">
        <f t="shared" si="2"/>
        <v>#N/A</v>
      </c>
      <c r="G95" s="253" t="s">
        <v>507</v>
      </c>
      <c r="H95" s="264" t="e">
        <v>#N/A</v>
      </c>
      <c r="I95" s="4"/>
      <c r="K95" s="230"/>
    </row>
    <row r="96" spans="1:11" ht="15">
      <c r="A96" s="4"/>
      <c r="B96" s="67" t="s">
        <v>208</v>
      </c>
      <c r="C96" s="68" t="s">
        <v>34</v>
      </c>
      <c r="D96" s="254" t="e">
        <v>#N/A</v>
      </c>
      <c r="E96" s="254" t="s">
        <v>206</v>
      </c>
      <c r="F96" s="255" t="e">
        <f t="shared" si="2"/>
        <v>#N/A</v>
      </c>
      <c r="G96" s="253" t="s">
        <v>507</v>
      </c>
      <c r="H96" s="264" t="e">
        <v>#N/A</v>
      </c>
      <c r="I96" s="4"/>
      <c r="K96" s="230"/>
    </row>
    <row r="97" spans="1:11" ht="15">
      <c r="A97" s="4"/>
      <c r="B97" s="67" t="s">
        <v>209</v>
      </c>
      <c r="C97" s="68" t="s">
        <v>34</v>
      </c>
      <c r="D97" s="254" t="e">
        <v>#N/A</v>
      </c>
      <c r="E97" s="254" t="s">
        <v>206</v>
      </c>
      <c r="F97" s="255" t="e">
        <f t="shared" si="2"/>
        <v>#N/A</v>
      </c>
      <c r="G97" s="253" t="s">
        <v>507</v>
      </c>
      <c r="H97" s="264" t="e">
        <v>#N/A</v>
      </c>
      <c r="I97" s="4"/>
      <c r="K97" s="230"/>
    </row>
    <row r="98" spans="1:11" ht="15">
      <c r="A98" s="4"/>
      <c r="B98" s="67" t="s">
        <v>210</v>
      </c>
      <c r="C98" s="68" t="s">
        <v>34</v>
      </c>
      <c r="D98" s="254" t="e">
        <v>#N/A</v>
      </c>
      <c r="E98" s="254" t="s">
        <v>206</v>
      </c>
      <c r="F98" s="255" t="e">
        <f t="shared" si="2"/>
        <v>#N/A</v>
      </c>
      <c r="G98" s="253" t="s">
        <v>507</v>
      </c>
      <c r="H98" s="264" t="e">
        <v>#N/A</v>
      </c>
      <c r="I98" s="4"/>
      <c r="K98" s="230"/>
    </row>
    <row r="99" spans="1:11" ht="15">
      <c r="A99" s="4"/>
      <c r="B99" s="67" t="s">
        <v>211</v>
      </c>
      <c r="C99" s="68" t="s">
        <v>34</v>
      </c>
      <c r="D99" s="254" t="e">
        <v>#N/A</v>
      </c>
      <c r="E99" s="254" t="s">
        <v>206</v>
      </c>
      <c r="F99" s="255" t="e">
        <f t="shared" si="2"/>
        <v>#N/A</v>
      </c>
      <c r="G99" s="253" t="s">
        <v>507</v>
      </c>
      <c r="H99" s="264" t="e">
        <v>#N/A</v>
      </c>
      <c r="I99" s="4"/>
      <c r="K99" s="230"/>
    </row>
    <row r="100" spans="1:11" ht="15">
      <c r="A100" s="4"/>
      <c r="B100" s="67" t="s">
        <v>212</v>
      </c>
      <c r="C100" s="68" t="s">
        <v>34</v>
      </c>
      <c r="D100" s="254" t="e">
        <v>#N/A</v>
      </c>
      <c r="E100" s="254" t="s">
        <v>206</v>
      </c>
      <c r="F100" s="255" t="e">
        <f t="shared" si="2"/>
        <v>#N/A</v>
      </c>
      <c r="G100" s="253" t="s">
        <v>507</v>
      </c>
      <c r="H100" s="264" t="e">
        <v>#N/A</v>
      </c>
      <c r="I100" s="4"/>
      <c r="K100" s="230"/>
    </row>
    <row r="101" spans="1:11" ht="15">
      <c r="A101" s="4"/>
      <c r="B101" s="67" t="s">
        <v>213</v>
      </c>
      <c r="C101" s="68" t="s">
        <v>34</v>
      </c>
      <c r="D101" s="254" t="e">
        <v>#N/A</v>
      </c>
      <c r="E101" s="254" t="s">
        <v>206</v>
      </c>
      <c r="F101" s="255" t="e">
        <f t="shared" si="2"/>
        <v>#N/A</v>
      </c>
      <c r="G101" s="253" t="s">
        <v>507</v>
      </c>
      <c r="H101" s="264" t="e">
        <v>#N/A</v>
      </c>
      <c r="I101" s="4"/>
      <c r="K101" s="230"/>
    </row>
    <row r="102" spans="1:11" ht="15">
      <c r="A102" s="4"/>
      <c r="B102" s="67" t="s">
        <v>214</v>
      </c>
      <c r="C102" s="68" t="s">
        <v>34</v>
      </c>
      <c r="D102" s="254" t="e">
        <v>#N/A</v>
      </c>
      <c r="E102" s="254" t="s">
        <v>206</v>
      </c>
      <c r="F102" s="255" t="e">
        <f t="shared" si="2"/>
        <v>#N/A</v>
      </c>
      <c r="G102" s="253" t="s">
        <v>507</v>
      </c>
      <c r="H102" s="264" t="e">
        <v>#N/A</v>
      </c>
      <c r="I102" s="4"/>
      <c r="K102" s="230"/>
    </row>
    <row r="103" spans="1:11" ht="15">
      <c r="A103" s="4"/>
      <c r="B103" s="67" t="s">
        <v>100</v>
      </c>
      <c r="C103" s="68" t="s">
        <v>33</v>
      </c>
      <c r="D103" s="254">
        <v>21800</v>
      </c>
      <c r="E103" s="251" t="s">
        <v>205</v>
      </c>
      <c r="F103" s="255">
        <f t="shared" si="2"/>
        <v>21800</v>
      </c>
      <c r="G103" s="253" t="s">
        <v>507</v>
      </c>
      <c r="H103" s="264">
        <v>26800</v>
      </c>
      <c r="I103" s="4"/>
      <c r="K103" s="230"/>
    </row>
    <row r="104" spans="1:11" ht="15">
      <c r="A104" s="4"/>
      <c r="B104" s="67" t="s">
        <v>102</v>
      </c>
      <c r="C104" s="68" t="s">
        <v>33</v>
      </c>
      <c r="D104" s="254">
        <v>23300</v>
      </c>
      <c r="E104" s="251" t="s">
        <v>205</v>
      </c>
      <c r="F104" s="255">
        <f t="shared" si="2"/>
        <v>23300</v>
      </c>
      <c r="G104" s="253" t="s">
        <v>507</v>
      </c>
      <c r="H104" s="264">
        <v>28700</v>
      </c>
      <c r="I104" s="4"/>
      <c r="K104" s="230"/>
    </row>
    <row r="105" spans="1:11" ht="15">
      <c r="A105" s="4"/>
      <c r="B105" s="67" t="s">
        <v>237</v>
      </c>
      <c r="C105" s="68" t="s">
        <v>33</v>
      </c>
      <c r="D105" s="254">
        <v>21800</v>
      </c>
      <c r="E105" s="251" t="s">
        <v>205</v>
      </c>
      <c r="F105" s="255">
        <f t="shared" si="2"/>
        <v>21800</v>
      </c>
      <c r="G105" s="253" t="s">
        <v>507</v>
      </c>
      <c r="H105" s="264">
        <v>26800</v>
      </c>
      <c r="I105" s="4"/>
      <c r="K105" s="230"/>
    </row>
    <row r="106" spans="1:11" ht="15">
      <c r="A106" s="4"/>
      <c r="B106" s="67" t="s">
        <v>239</v>
      </c>
      <c r="C106" s="68" t="s">
        <v>33</v>
      </c>
      <c r="D106" s="254">
        <v>23300</v>
      </c>
      <c r="E106" s="251" t="s">
        <v>205</v>
      </c>
      <c r="F106" s="255">
        <f t="shared" si="2"/>
        <v>23300</v>
      </c>
      <c r="G106" s="253" t="s">
        <v>507</v>
      </c>
      <c r="H106" s="264">
        <v>28700</v>
      </c>
      <c r="I106" s="4"/>
      <c r="K106" s="230"/>
    </row>
    <row r="107" spans="1:11" ht="15">
      <c r="A107" s="4"/>
      <c r="B107" s="67" t="s">
        <v>105</v>
      </c>
      <c r="C107" s="68" t="s">
        <v>33</v>
      </c>
      <c r="D107" s="254">
        <v>9600</v>
      </c>
      <c r="E107" s="251" t="s">
        <v>205</v>
      </c>
      <c r="F107" s="255">
        <f t="shared" si="2"/>
        <v>9600</v>
      </c>
      <c r="G107" s="253" t="s">
        <v>507</v>
      </c>
      <c r="H107" s="264">
        <v>11800</v>
      </c>
      <c r="I107" s="4"/>
      <c r="K107" s="230"/>
    </row>
    <row r="108" spans="1:11" ht="15">
      <c r="A108" s="4"/>
      <c r="B108" s="67" t="s">
        <v>106</v>
      </c>
      <c r="C108" s="68" t="s">
        <v>33</v>
      </c>
      <c r="D108" s="254">
        <v>10200</v>
      </c>
      <c r="E108" s="251" t="s">
        <v>205</v>
      </c>
      <c r="F108" s="255">
        <f t="shared" si="2"/>
        <v>10200</v>
      </c>
      <c r="G108" s="253" t="s">
        <v>507</v>
      </c>
      <c r="H108" s="264">
        <v>12600</v>
      </c>
      <c r="I108" s="4"/>
      <c r="K108" s="230"/>
    </row>
    <row r="109" spans="1:11" ht="15">
      <c r="A109" s="4"/>
      <c r="B109" s="67" t="s">
        <v>107</v>
      </c>
      <c r="C109" s="68" t="s">
        <v>33</v>
      </c>
      <c r="D109" s="254">
        <v>11500</v>
      </c>
      <c r="E109" s="251" t="s">
        <v>205</v>
      </c>
      <c r="F109" s="255">
        <f t="shared" si="2"/>
        <v>11500</v>
      </c>
      <c r="G109" s="253" t="s">
        <v>507</v>
      </c>
      <c r="H109" s="264">
        <v>14200</v>
      </c>
      <c r="I109" s="4"/>
      <c r="K109" s="230"/>
    </row>
    <row r="110" spans="1:11" ht="15">
      <c r="A110" s="4"/>
      <c r="B110" s="67" t="s">
        <v>108</v>
      </c>
      <c r="C110" s="68" t="s">
        <v>33</v>
      </c>
      <c r="D110" s="254">
        <v>19200</v>
      </c>
      <c r="E110" s="251" t="s">
        <v>205</v>
      </c>
      <c r="F110" s="255">
        <f t="shared" si="2"/>
        <v>19200</v>
      </c>
      <c r="G110" s="253" t="s">
        <v>507</v>
      </c>
      <c r="H110" s="264">
        <v>23700</v>
      </c>
      <c r="I110" s="4"/>
      <c r="K110" s="230"/>
    </row>
    <row r="111" spans="1:11" ht="15">
      <c r="A111" s="4"/>
      <c r="B111" s="67" t="s">
        <v>109</v>
      </c>
      <c r="C111" s="68" t="s">
        <v>33</v>
      </c>
      <c r="D111" s="254">
        <v>24600</v>
      </c>
      <c r="E111" s="251" t="s">
        <v>205</v>
      </c>
      <c r="F111" s="255">
        <f t="shared" si="2"/>
        <v>24600</v>
      </c>
      <c r="G111" s="253" t="s">
        <v>507</v>
      </c>
      <c r="H111" s="264">
        <v>30300</v>
      </c>
      <c r="I111" s="4"/>
      <c r="K111" s="230"/>
    </row>
    <row r="112" spans="1:11" ht="15">
      <c r="A112" s="4"/>
      <c r="B112" s="67" t="s">
        <v>116</v>
      </c>
      <c r="C112" s="68" t="s">
        <v>33</v>
      </c>
      <c r="D112" s="254">
        <v>6600</v>
      </c>
      <c r="E112" s="251" t="s">
        <v>205</v>
      </c>
      <c r="F112" s="255">
        <f t="shared" si="2"/>
        <v>6600</v>
      </c>
      <c r="G112" s="253" t="s">
        <v>507</v>
      </c>
      <c r="H112" s="264">
        <v>7800</v>
      </c>
      <c r="I112" s="4"/>
      <c r="K112" s="230"/>
    </row>
    <row r="113" spans="1:11" ht="15">
      <c r="A113" s="4"/>
      <c r="B113" s="67" t="s">
        <v>117</v>
      </c>
      <c r="C113" s="68" t="s">
        <v>33</v>
      </c>
      <c r="D113" s="254">
        <v>7200</v>
      </c>
      <c r="E113" s="251" t="s">
        <v>205</v>
      </c>
      <c r="F113" s="255">
        <f t="shared" si="2"/>
        <v>7200</v>
      </c>
      <c r="G113" s="253" t="s">
        <v>507</v>
      </c>
      <c r="H113" s="264">
        <v>8500</v>
      </c>
      <c r="I113" s="4"/>
      <c r="K113" s="230"/>
    </row>
    <row r="114" spans="1:11" ht="15">
      <c r="A114" s="4"/>
      <c r="B114" s="67" t="s">
        <v>118</v>
      </c>
      <c r="C114" s="68" t="s">
        <v>33</v>
      </c>
      <c r="D114" s="254">
        <v>9100</v>
      </c>
      <c r="E114" s="251" t="s">
        <v>205</v>
      </c>
      <c r="F114" s="255">
        <f t="shared" si="2"/>
        <v>9100</v>
      </c>
      <c r="G114" s="253" t="s">
        <v>507</v>
      </c>
      <c r="H114" s="264">
        <v>10900</v>
      </c>
      <c r="I114" s="4"/>
      <c r="K114" s="230"/>
    </row>
    <row r="115" spans="1:11" ht="15">
      <c r="A115" s="4"/>
      <c r="B115" s="67" t="s">
        <v>119</v>
      </c>
      <c r="C115" s="68" t="s">
        <v>33</v>
      </c>
      <c r="D115" s="254">
        <v>15300</v>
      </c>
      <c r="E115" s="251" t="s">
        <v>205</v>
      </c>
      <c r="F115" s="255">
        <f t="shared" si="2"/>
        <v>15300</v>
      </c>
      <c r="G115" s="253" t="s">
        <v>507</v>
      </c>
      <c r="H115" s="264">
        <v>18100</v>
      </c>
      <c r="I115" s="4"/>
      <c r="K115" s="230"/>
    </row>
    <row r="116" spans="1:11" ht="15">
      <c r="A116" s="4"/>
      <c r="B116" s="67" t="s">
        <v>120</v>
      </c>
      <c r="C116" s="68" t="s">
        <v>33</v>
      </c>
      <c r="D116" s="254">
        <v>19800</v>
      </c>
      <c r="E116" s="251" t="s">
        <v>205</v>
      </c>
      <c r="F116" s="255">
        <f t="shared" si="2"/>
        <v>19800</v>
      </c>
      <c r="G116" s="253" t="s">
        <v>507</v>
      </c>
      <c r="H116" s="264">
        <v>23500</v>
      </c>
      <c r="I116" s="4"/>
      <c r="K116" s="230"/>
    </row>
    <row r="117" spans="1:11" ht="15">
      <c r="A117" s="4"/>
      <c r="B117" s="67" t="s">
        <v>191</v>
      </c>
      <c r="C117" s="68" t="s">
        <v>33</v>
      </c>
      <c r="D117" s="254">
        <v>9600</v>
      </c>
      <c r="E117" s="251" t="s">
        <v>205</v>
      </c>
      <c r="F117" s="255">
        <f t="shared" si="2"/>
        <v>9600</v>
      </c>
      <c r="G117" s="253" t="s">
        <v>507</v>
      </c>
      <c r="H117" s="264">
        <v>11800</v>
      </c>
      <c r="I117" s="4"/>
      <c r="K117" s="230"/>
    </row>
    <row r="118" spans="1:11" ht="15">
      <c r="A118" s="4"/>
      <c r="B118" s="67" t="s">
        <v>192</v>
      </c>
      <c r="C118" s="68" t="s">
        <v>33</v>
      </c>
      <c r="D118" s="254">
        <v>10200</v>
      </c>
      <c r="E118" s="251" t="s">
        <v>205</v>
      </c>
      <c r="F118" s="255">
        <f t="shared" si="2"/>
        <v>10200</v>
      </c>
      <c r="G118" s="253" t="s">
        <v>507</v>
      </c>
      <c r="H118" s="264">
        <v>12600</v>
      </c>
      <c r="I118" s="4"/>
      <c r="K118" s="230"/>
    </row>
    <row r="119" spans="1:11" ht="15">
      <c r="A119" s="4"/>
      <c r="B119" s="67" t="s">
        <v>193</v>
      </c>
      <c r="C119" s="68" t="s">
        <v>33</v>
      </c>
      <c r="D119" s="254">
        <v>11500</v>
      </c>
      <c r="E119" s="251" t="s">
        <v>205</v>
      </c>
      <c r="F119" s="255">
        <f t="shared" si="2"/>
        <v>11500</v>
      </c>
      <c r="G119" s="253" t="s">
        <v>507</v>
      </c>
      <c r="H119" s="264">
        <v>14200</v>
      </c>
      <c r="I119" s="4"/>
      <c r="K119" s="230"/>
    </row>
    <row r="120" spans="1:11" ht="15">
      <c r="A120" s="4"/>
      <c r="B120" s="67" t="s">
        <v>126</v>
      </c>
      <c r="C120" s="68" t="s">
        <v>33</v>
      </c>
      <c r="D120" s="254">
        <v>19200</v>
      </c>
      <c r="E120" s="251" t="s">
        <v>205</v>
      </c>
      <c r="F120" s="255">
        <f t="shared" si="2"/>
        <v>19200</v>
      </c>
      <c r="G120" s="253" t="s">
        <v>507</v>
      </c>
      <c r="H120" s="264">
        <v>23700</v>
      </c>
      <c r="I120" s="4"/>
      <c r="K120" s="230"/>
    </row>
    <row r="121" spans="1:11" ht="15">
      <c r="A121" s="4"/>
      <c r="B121" s="67" t="s">
        <v>127</v>
      </c>
      <c r="C121" s="68" t="s">
        <v>33</v>
      </c>
      <c r="D121" s="254">
        <v>24600</v>
      </c>
      <c r="E121" s="251" t="s">
        <v>205</v>
      </c>
      <c r="F121" s="255">
        <f t="shared" si="2"/>
        <v>24600</v>
      </c>
      <c r="G121" s="253" t="s">
        <v>507</v>
      </c>
      <c r="H121" s="264">
        <v>30300</v>
      </c>
      <c r="I121" s="4"/>
      <c r="K121" s="230"/>
    </row>
    <row r="122" spans="1:11" ht="15">
      <c r="A122" s="4"/>
      <c r="B122" s="67" t="s">
        <v>130</v>
      </c>
      <c r="C122" s="68" t="s">
        <v>33</v>
      </c>
      <c r="D122" s="254">
        <v>6600</v>
      </c>
      <c r="E122" s="251" t="s">
        <v>205</v>
      </c>
      <c r="F122" s="255">
        <f t="shared" si="2"/>
        <v>6600</v>
      </c>
      <c r="G122" s="253" t="s">
        <v>507</v>
      </c>
      <c r="H122" s="264">
        <v>7800</v>
      </c>
      <c r="I122" s="4"/>
      <c r="K122" s="230"/>
    </row>
    <row r="123" spans="1:11" ht="15">
      <c r="A123" s="4"/>
      <c r="B123" s="67" t="s">
        <v>132</v>
      </c>
      <c r="C123" s="68" t="s">
        <v>33</v>
      </c>
      <c r="D123" s="254">
        <v>7200</v>
      </c>
      <c r="E123" s="251" t="s">
        <v>205</v>
      </c>
      <c r="F123" s="255">
        <f t="shared" si="2"/>
        <v>7200</v>
      </c>
      <c r="G123" s="253" t="s">
        <v>507</v>
      </c>
      <c r="H123" s="264">
        <v>8500</v>
      </c>
      <c r="I123" s="4"/>
      <c r="K123" s="230"/>
    </row>
    <row r="124" spans="1:11" ht="15">
      <c r="A124" s="4"/>
      <c r="B124" s="67" t="s">
        <v>134</v>
      </c>
      <c r="C124" s="68" t="s">
        <v>33</v>
      </c>
      <c r="D124" s="254">
        <v>9100</v>
      </c>
      <c r="E124" s="251" t="s">
        <v>205</v>
      </c>
      <c r="F124" s="255">
        <f t="shared" si="2"/>
        <v>9100</v>
      </c>
      <c r="G124" s="253" t="s">
        <v>507</v>
      </c>
      <c r="H124" s="264">
        <v>10900</v>
      </c>
      <c r="I124" s="4"/>
      <c r="K124" s="230"/>
    </row>
    <row r="125" spans="1:11" ht="15">
      <c r="A125" s="4"/>
      <c r="B125" s="67" t="s">
        <v>136</v>
      </c>
      <c r="C125" s="68" t="s">
        <v>33</v>
      </c>
      <c r="D125" s="254">
        <v>15300</v>
      </c>
      <c r="E125" s="251" t="s">
        <v>205</v>
      </c>
      <c r="F125" s="255">
        <f t="shared" si="2"/>
        <v>15300</v>
      </c>
      <c r="G125" s="253" t="s">
        <v>507</v>
      </c>
      <c r="H125" s="264">
        <v>18100</v>
      </c>
      <c r="I125" s="4"/>
      <c r="K125" s="230"/>
    </row>
    <row r="126" spans="1:11" ht="15">
      <c r="A126" s="4"/>
      <c r="B126" s="67" t="s">
        <v>138</v>
      </c>
      <c r="C126" s="68" t="s">
        <v>33</v>
      </c>
      <c r="D126" s="254">
        <v>19800</v>
      </c>
      <c r="E126" s="251" t="s">
        <v>205</v>
      </c>
      <c r="F126" s="255">
        <f t="shared" si="2"/>
        <v>19800</v>
      </c>
      <c r="G126" s="253" t="s">
        <v>507</v>
      </c>
      <c r="H126" s="264">
        <v>23500</v>
      </c>
      <c r="I126" s="4"/>
      <c r="K126" s="230"/>
    </row>
    <row r="127" spans="1:11" ht="15">
      <c r="A127" s="4"/>
      <c r="B127" s="67" t="s">
        <v>241</v>
      </c>
      <c r="C127" s="68" t="s">
        <v>33</v>
      </c>
      <c r="D127" s="254"/>
      <c r="E127" s="251" t="s">
        <v>205</v>
      </c>
      <c r="F127" s="255">
        <f t="shared" si="2"/>
        <v>0</v>
      </c>
      <c r="G127" s="253" t="s">
        <v>507</v>
      </c>
      <c r="H127" s="264"/>
      <c r="I127" s="4"/>
      <c r="K127" s="230"/>
    </row>
    <row r="128" spans="1:11" ht="15">
      <c r="A128" s="4"/>
      <c r="B128" s="67" t="s">
        <v>180</v>
      </c>
      <c r="C128" s="68" t="s">
        <v>33</v>
      </c>
      <c r="D128" s="254"/>
      <c r="E128" s="251" t="s">
        <v>205</v>
      </c>
      <c r="F128" s="255">
        <f t="shared" si="2"/>
        <v>0</v>
      </c>
      <c r="G128" s="253" t="s">
        <v>507</v>
      </c>
      <c r="H128" s="264"/>
      <c r="I128" s="4"/>
      <c r="K128" s="230"/>
    </row>
    <row r="129" spans="1:11" ht="15">
      <c r="A129" s="4"/>
      <c r="B129" s="67" t="s">
        <v>101</v>
      </c>
      <c r="C129" s="68" t="s">
        <v>33</v>
      </c>
      <c r="D129" s="254">
        <v>38690</v>
      </c>
      <c r="E129" s="251" t="s">
        <v>205</v>
      </c>
      <c r="F129" s="255">
        <f t="shared" si="2"/>
        <v>38690</v>
      </c>
      <c r="G129" s="253" t="s">
        <v>507</v>
      </c>
      <c r="H129" s="264">
        <v>47690</v>
      </c>
      <c r="I129" s="4"/>
      <c r="K129" s="230"/>
    </row>
    <row r="130" spans="1:11" ht="15">
      <c r="A130" s="4"/>
      <c r="B130" s="67" t="s">
        <v>103</v>
      </c>
      <c r="C130" s="68" t="s">
        <v>33</v>
      </c>
      <c r="D130" s="254">
        <v>39690</v>
      </c>
      <c r="E130" s="251" t="s">
        <v>205</v>
      </c>
      <c r="F130" s="255">
        <f t="shared" si="2"/>
        <v>39690</v>
      </c>
      <c r="G130" s="253" t="s">
        <v>507</v>
      </c>
      <c r="H130" s="264">
        <v>48790</v>
      </c>
      <c r="I130" s="4"/>
      <c r="K130" s="230"/>
    </row>
    <row r="131" spans="1:11" ht="15">
      <c r="A131" s="4"/>
      <c r="B131" s="67" t="s">
        <v>238</v>
      </c>
      <c r="C131" s="68" t="s">
        <v>33</v>
      </c>
      <c r="D131" s="254">
        <v>38690</v>
      </c>
      <c r="E131" s="251" t="s">
        <v>205</v>
      </c>
      <c r="F131" s="255">
        <f t="shared" si="2"/>
        <v>38690</v>
      </c>
      <c r="G131" s="253" t="s">
        <v>507</v>
      </c>
      <c r="H131" s="264">
        <v>47690</v>
      </c>
      <c r="I131" s="4"/>
      <c r="K131" s="230"/>
    </row>
    <row r="132" spans="1:11" ht="15">
      <c r="A132" s="4"/>
      <c r="B132" s="67" t="s">
        <v>240</v>
      </c>
      <c r="C132" s="68" t="s">
        <v>33</v>
      </c>
      <c r="D132" s="254">
        <v>39690</v>
      </c>
      <c r="E132" s="251" t="s">
        <v>205</v>
      </c>
      <c r="F132" s="255">
        <f t="shared" si="2"/>
        <v>39690</v>
      </c>
      <c r="G132" s="253" t="s">
        <v>507</v>
      </c>
      <c r="H132" s="264">
        <v>48790</v>
      </c>
      <c r="I132" s="4"/>
      <c r="K132" s="230"/>
    </row>
    <row r="133" spans="1:11" ht="15">
      <c r="A133" s="4"/>
      <c r="B133" s="67" t="s">
        <v>110</v>
      </c>
      <c r="C133" s="68" t="s">
        <v>33</v>
      </c>
      <c r="D133" s="254">
        <v>22390</v>
      </c>
      <c r="E133" s="251" t="s">
        <v>205</v>
      </c>
      <c r="F133" s="255">
        <f t="shared" si="2"/>
        <v>22390</v>
      </c>
      <c r="G133" s="253" t="s">
        <v>507</v>
      </c>
      <c r="H133" s="264">
        <v>27690</v>
      </c>
      <c r="I133" s="4"/>
      <c r="K133" s="230"/>
    </row>
    <row r="134" spans="1:11" ht="15">
      <c r="A134" s="4"/>
      <c r="B134" s="67" t="s">
        <v>111</v>
      </c>
      <c r="C134" s="68" t="s">
        <v>33</v>
      </c>
      <c r="D134" s="254">
        <v>23790</v>
      </c>
      <c r="E134" s="251" t="s">
        <v>205</v>
      </c>
      <c r="F134" s="255">
        <f t="shared" si="2"/>
        <v>23790</v>
      </c>
      <c r="G134" s="253" t="s">
        <v>507</v>
      </c>
      <c r="H134" s="264">
        <v>29390</v>
      </c>
      <c r="I134" s="4"/>
      <c r="K134" s="230"/>
    </row>
    <row r="135" spans="1:11" ht="15">
      <c r="A135" s="4"/>
      <c r="B135" s="67" t="s">
        <v>112</v>
      </c>
      <c r="C135" s="68" t="s">
        <v>33</v>
      </c>
      <c r="D135" s="254">
        <v>26990</v>
      </c>
      <c r="E135" s="251" t="s">
        <v>205</v>
      </c>
      <c r="F135" s="255">
        <f t="shared" si="2"/>
        <v>26990</v>
      </c>
      <c r="G135" s="253" t="s">
        <v>507</v>
      </c>
      <c r="H135" s="264">
        <v>33290</v>
      </c>
      <c r="I135" s="4"/>
      <c r="K135" s="230"/>
    </row>
    <row r="136" spans="1:11" ht="15">
      <c r="A136" s="4"/>
      <c r="B136" s="67" t="s">
        <v>113</v>
      </c>
      <c r="C136" s="68" t="s">
        <v>33</v>
      </c>
      <c r="D136" s="254">
        <v>44790</v>
      </c>
      <c r="E136" s="251" t="s">
        <v>205</v>
      </c>
      <c r="F136" s="255">
        <f t="shared" si="2"/>
        <v>44790</v>
      </c>
      <c r="G136" s="253" t="s">
        <v>507</v>
      </c>
      <c r="H136" s="264">
        <v>55290</v>
      </c>
      <c r="I136" s="4"/>
      <c r="K136" s="230"/>
    </row>
    <row r="137" spans="1:11" ht="15">
      <c r="A137" s="4"/>
      <c r="B137" s="67" t="s">
        <v>114</v>
      </c>
      <c r="C137" s="68" t="s">
        <v>33</v>
      </c>
      <c r="D137" s="254">
        <v>57390</v>
      </c>
      <c r="E137" s="251" t="s">
        <v>205</v>
      </c>
      <c r="F137" s="255">
        <f t="shared" si="2"/>
        <v>57390</v>
      </c>
      <c r="G137" s="253" t="s">
        <v>507</v>
      </c>
      <c r="H137" s="264">
        <v>70690</v>
      </c>
      <c r="I137" s="4"/>
      <c r="K137" s="230"/>
    </row>
    <row r="138" spans="1:11" ht="15">
      <c r="A138" s="4"/>
      <c r="B138" s="67" t="s">
        <v>121</v>
      </c>
      <c r="C138" s="68" t="s">
        <v>33</v>
      </c>
      <c r="D138" s="254">
        <v>15390</v>
      </c>
      <c r="E138" s="251" t="s">
        <v>205</v>
      </c>
      <c r="F138" s="255">
        <f t="shared" si="2"/>
        <v>15390</v>
      </c>
      <c r="G138" s="253" t="s">
        <v>507</v>
      </c>
      <c r="H138" s="264">
        <v>18190</v>
      </c>
      <c r="I138" s="4"/>
      <c r="K138" s="230"/>
    </row>
    <row r="139" spans="1:11" ht="15">
      <c r="A139" s="4"/>
      <c r="B139" s="67" t="s">
        <v>122</v>
      </c>
      <c r="C139" s="68" t="s">
        <v>33</v>
      </c>
      <c r="D139" s="254">
        <v>16790</v>
      </c>
      <c r="E139" s="251" t="s">
        <v>205</v>
      </c>
      <c r="F139" s="255">
        <f t="shared" si="2"/>
        <v>16790</v>
      </c>
      <c r="G139" s="253" t="s">
        <v>507</v>
      </c>
      <c r="H139" s="264">
        <v>19990</v>
      </c>
      <c r="I139" s="4"/>
      <c r="K139" s="230"/>
    </row>
    <row r="140" spans="1:11" ht="15">
      <c r="A140" s="4"/>
      <c r="B140" s="67" t="s">
        <v>123</v>
      </c>
      <c r="C140" s="68" t="s">
        <v>33</v>
      </c>
      <c r="D140" s="254">
        <v>21390</v>
      </c>
      <c r="E140" s="251" t="s">
        <v>205</v>
      </c>
      <c r="F140" s="255">
        <f t="shared" si="2"/>
        <v>21390</v>
      </c>
      <c r="G140" s="253" t="s">
        <v>507</v>
      </c>
      <c r="H140" s="264">
        <v>25590</v>
      </c>
      <c r="I140" s="4"/>
      <c r="K140" s="230"/>
    </row>
    <row r="141" spans="1:11" ht="15">
      <c r="A141" s="4"/>
      <c r="B141" s="67" t="s">
        <v>124</v>
      </c>
      <c r="C141" s="68" t="s">
        <v>33</v>
      </c>
      <c r="D141" s="254">
        <v>35690</v>
      </c>
      <c r="E141" s="251" t="s">
        <v>205</v>
      </c>
      <c r="F141" s="255">
        <f t="shared" si="2"/>
        <v>35690</v>
      </c>
      <c r="G141" s="253" t="s">
        <v>507</v>
      </c>
      <c r="H141" s="264">
        <v>42390</v>
      </c>
      <c r="I141" s="4"/>
      <c r="K141" s="230"/>
    </row>
    <row r="142" spans="1:11" ht="15">
      <c r="A142" s="4"/>
      <c r="B142" s="67" t="s">
        <v>125</v>
      </c>
      <c r="C142" s="68" t="s">
        <v>33</v>
      </c>
      <c r="D142" s="254">
        <v>46190</v>
      </c>
      <c r="E142" s="251" t="s">
        <v>205</v>
      </c>
      <c r="F142" s="255">
        <f t="shared" si="2"/>
        <v>46190</v>
      </c>
      <c r="G142" s="253" t="s">
        <v>507</v>
      </c>
      <c r="H142" s="264">
        <v>54990</v>
      </c>
      <c r="I142" s="4"/>
      <c r="K142" s="230"/>
    </row>
    <row r="143" spans="1:11" ht="15">
      <c r="A143" s="4"/>
      <c r="B143" s="67" t="s">
        <v>194</v>
      </c>
      <c r="C143" s="68" t="s">
        <v>33</v>
      </c>
      <c r="D143" s="254">
        <v>22390</v>
      </c>
      <c r="E143" s="251" t="s">
        <v>205</v>
      </c>
      <c r="F143" s="255">
        <f t="shared" si="2"/>
        <v>22390</v>
      </c>
      <c r="G143" s="253" t="s">
        <v>507</v>
      </c>
      <c r="H143" s="264">
        <v>27690</v>
      </c>
      <c r="I143" s="4"/>
      <c r="K143" s="230"/>
    </row>
    <row r="144" spans="1:11" ht="15">
      <c r="A144" s="4"/>
      <c r="B144" s="67" t="s">
        <v>195</v>
      </c>
      <c r="C144" s="68" t="s">
        <v>33</v>
      </c>
      <c r="D144" s="254">
        <v>23790</v>
      </c>
      <c r="E144" s="251" t="s">
        <v>205</v>
      </c>
      <c r="F144" s="255">
        <f t="shared" si="2"/>
        <v>23790</v>
      </c>
      <c r="G144" s="253" t="s">
        <v>507</v>
      </c>
      <c r="H144" s="264">
        <v>29390</v>
      </c>
      <c r="I144" s="4"/>
      <c r="K144" s="230"/>
    </row>
    <row r="145" spans="1:11" ht="15">
      <c r="A145" s="4"/>
      <c r="B145" s="67" t="s">
        <v>196</v>
      </c>
      <c r="C145" s="68" t="s">
        <v>33</v>
      </c>
      <c r="D145" s="254">
        <v>26990</v>
      </c>
      <c r="E145" s="251" t="s">
        <v>205</v>
      </c>
      <c r="F145" s="255">
        <f t="shared" si="2"/>
        <v>26990</v>
      </c>
      <c r="G145" s="253" t="s">
        <v>507</v>
      </c>
      <c r="H145" s="264">
        <v>33290</v>
      </c>
      <c r="I145" s="4"/>
      <c r="K145" s="230"/>
    </row>
    <row r="146" spans="1:11" ht="15">
      <c r="A146" s="4"/>
      <c r="B146" s="67" t="s">
        <v>128</v>
      </c>
      <c r="C146" s="68" t="s">
        <v>33</v>
      </c>
      <c r="D146" s="254">
        <v>44790</v>
      </c>
      <c r="E146" s="251" t="s">
        <v>205</v>
      </c>
      <c r="F146" s="255">
        <f t="shared" si="2"/>
        <v>44790</v>
      </c>
      <c r="G146" s="253" t="s">
        <v>507</v>
      </c>
      <c r="H146" s="264">
        <v>55290</v>
      </c>
      <c r="I146" s="4"/>
      <c r="K146" s="230"/>
    </row>
    <row r="147" spans="1:11" ht="15">
      <c r="A147" s="4"/>
      <c r="B147" s="67" t="s">
        <v>129</v>
      </c>
      <c r="C147" s="68" t="s">
        <v>33</v>
      </c>
      <c r="D147" s="254">
        <v>57390</v>
      </c>
      <c r="E147" s="251" t="s">
        <v>205</v>
      </c>
      <c r="F147" s="255">
        <f t="shared" si="2"/>
        <v>57390</v>
      </c>
      <c r="G147" s="253" t="s">
        <v>507</v>
      </c>
      <c r="H147" s="264">
        <v>70690</v>
      </c>
      <c r="I147" s="4"/>
      <c r="K147" s="230"/>
    </row>
    <row r="148" spans="1:11" ht="15">
      <c r="A148" s="4"/>
      <c r="B148" s="67" t="s">
        <v>131</v>
      </c>
      <c r="C148" s="68" t="s">
        <v>33</v>
      </c>
      <c r="D148" s="254">
        <v>15390</v>
      </c>
      <c r="E148" s="251" t="s">
        <v>205</v>
      </c>
      <c r="F148" s="255">
        <f t="shared" si="2"/>
        <v>15390</v>
      </c>
      <c r="G148" s="253" t="s">
        <v>507</v>
      </c>
      <c r="H148" s="264">
        <v>18190</v>
      </c>
      <c r="I148" s="4"/>
      <c r="K148" s="230"/>
    </row>
    <row r="149" spans="1:11" ht="15">
      <c r="A149" s="4"/>
      <c r="B149" s="67" t="s">
        <v>133</v>
      </c>
      <c r="C149" s="68" t="s">
        <v>33</v>
      </c>
      <c r="D149" s="254">
        <v>16790</v>
      </c>
      <c r="E149" s="251" t="s">
        <v>205</v>
      </c>
      <c r="F149" s="255">
        <f t="shared" si="2"/>
        <v>16790</v>
      </c>
      <c r="G149" s="253" t="s">
        <v>507</v>
      </c>
      <c r="H149" s="264">
        <v>19990</v>
      </c>
      <c r="I149" s="4"/>
      <c r="K149" s="230"/>
    </row>
    <row r="150" spans="1:11" ht="15">
      <c r="A150" s="4"/>
      <c r="B150" s="67" t="s">
        <v>135</v>
      </c>
      <c r="C150" s="68" t="s">
        <v>33</v>
      </c>
      <c r="D150" s="254">
        <v>21390</v>
      </c>
      <c r="E150" s="251" t="s">
        <v>205</v>
      </c>
      <c r="F150" s="255">
        <f t="shared" ref="F150:F214" si="3">ROUND(D150*(1-VLOOKUP(E150,$D$2:$E$5,2,0)),2)</f>
        <v>21390</v>
      </c>
      <c r="G150" s="253" t="s">
        <v>507</v>
      </c>
      <c r="H150" s="264">
        <v>25590</v>
      </c>
      <c r="I150" s="4"/>
      <c r="K150" s="230"/>
    </row>
    <row r="151" spans="1:11" ht="15">
      <c r="A151" s="4"/>
      <c r="B151" s="67" t="s">
        <v>137</v>
      </c>
      <c r="C151" s="68" t="s">
        <v>33</v>
      </c>
      <c r="D151" s="254">
        <v>35690</v>
      </c>
      <c r="E151" s="251" t="s">
        <v>205</v>
      </c>
      <c r="F151" s="255">
        <f t="shared" si="3"/>
        <v>35690</v>
      </c>
      <c r="G151" s="253" t="s">
        <v>507</v>
      </c>
      <c r="H151" s="264">
        <v>42390</v>
      </c>
      <c r="I151" s="4"/>
      <c r="K151" s="230"/>
    </row>
    <row r="152" spans="1:11" ht="15">
      <c r="A152" s="4"/>
      <c r="B152" s="67" t="s">
        <v>139</v>
      </c>
      <c r="C152" s="68" t="s">
        <v>33</v>
      </c>
      <c r="D152" s="254">
        <v>46190</v>
      </c>
      <c r="E152" s="251" t="s">
        <v>205</v>
      </c>
      <c r="F152" s="255">
        <f t="shared" si="3"/>
        <v>46190</v>
      </c>
      <c r="G152" s="253" t="s">
        <v>507</v>
      </c>
      <c r="H152" s="264">
        <v>54990</v>
      </c>
      <c r="I152" s="4"/>
      <c r="K152" s="230"/>
    </row>
    <row r="153" spans="1:11" ht="15">
      <c r="A153" s="4"/>
      <c r="B153" s="67" t="s">
        <v>277</v>
      </c>
      <c r="C153" s="68" t="s">
        <v>33</v>
      </c>
      <c r="D153" s="254">
        <v>27700</v>
      </c>
      <c r="E153" s="251" t="s">
        <v>205</v>
      </c>
      <c r="F153" s="255">
        <f t="shared" si="3"/>
        <v>27700</v>
      </c>
      <c r="G153" s="253" t="s">
        <v>507</v>
      </c>
      <c r="H153" s="264">
        <v>34200</v>
      </c>
      <c r="I153" s="4"/>
      <c r="K153" s="230"/>
    </row>
    <row r="154" spans="1:11" ht="15">
      <c r="A154" s="4"/>
      <c r="B154" s="67" t="s">
        <v>279</v>
      </c>
      <c r="C154" s="68" t="s">
        <v>33</v>
      </c>
      <c r="D154" s="254">
        <v>29700</v>
      </c>
      <c r="E154" s="251" t="s">
        <v>205</v>
      </c>
      <c r="F154" s="255">
        <f t="shared" si="3"/>
        <v>29700</v>
      </c>
      <c r="G154" s="253" t="s">
        <v>507</v>
      </c>
      <c r="H154" s="264">
        <v>36500</v>
      </c>
      <c r="I154" s="4"/>
      <c r="K154" s="230"/>
    </row>
    <row r="155" spans="1:11" ht="15">
      <c r="A155" s="4"/>
      <c r="B155" s="67" t="s">
        <v>278</v>
      </c>
      <c r="C155" s="68" t="s">
        <v>33</v>
      </c>
      <c r="D155" s="254">
        <v>36790</v>
      </c>
      <c r="E155" s="251" t="s">
        <v>205</v>
      </c>
      <c r="F155" s="255">
        <f t="shared" si="3"/>
        <v>36790</v>
      </c>
      <c r="G155" s="253" t="s">
        <v>507</v>
      </c>
      <c r="H155" s="264">
        <v>45290</v>
      </c>
      <c r="I155" s="4"/>
      <c r="K155" s="230"/>
    </row>
    <row r="156" spans="1:11" ht="15">
      <c r="A156" s="4"/>
      <c r="B156" s="67" t="s">
        <v>280</v>
      </c>
      <c r="C156" s="68" t="s">
        <v>33</v>
      </c>
      <c r="D156" s="254">
        <v>39290</v>
      </c>
      <c r="E156" s="251" t="s">
        <v>205</v>
      </c>
      <c r="F156" s="255">
        <f t="shared" si="3"/>
        <v>39290</v>
      </c>
      <c r="G156" s="253" t="s">
        <v>507</v>
      </c>
      <c r="H156" s="264">
        <v>48490</v>
      </c>
      <c r="I156" s="4"/>
      <c r="K156" s="230"/>
    </row>
    <row r="157" spans="1:11" ht="15">
      <c r="A157" s="4"/>
      <c r="B157" s="67" t="s">
        <v>510</v>
      </c>
      <c r="C157" s="68" t="s">
        <v>33</v>
      </c>
      <c r="D157" s="254">
        <v>1300</v>
      </c>
      <c r="E157" s="251" t="s">
        <v>205</v>
      </c>
      <c r="F157" s="255">
        <f t="shared" si="3"/>
        <v>1300</v>
      </c>
      <c r="G157" s="253" t="s">
        <v>507</v>
      </c>
      <c r="H157" s="264">
        <v>1900</v>
      </c>
      <c r="I157" s="4"/>
      <c r="K157" s="230"/>
    </row>
    <row r="158" spans="1:11" ht="15">
      <c r="A158" s="4"/>
      <c r="B158" s="67" t="s">
        <v>283</v>
      </c>
      <c r="C158" s="68" t="s">
        <v>33</v>
      </c>
      <c r="D158" s="254">
        <v>9600</v>
      </c>
      <c r="E158" s="251" t="s">
        <v>205</v>
      </c>
      <c r="F158" s="255">
        <f t="shared" si="3"/>
        <v>9600</v>
      </c>
      <c r="G158" s="253" t="s">
        <v>507</v>
      </c>
      <c r="H158" s="264">
        <v>11800</v>
      </c>
      <c r="I158" s="4"/>
      <c r="K158" s="230"/>
    </row>
    <row r="159" spans="1:11" ht="15">
      <c r="A159" s="4"/>
      <c r="B159" s="67" t="s">
        <v>285</v>
      </c>
      <c r="C159" s="68" t="s">
        <v>33</v>
      </c>
      <c r="D159" s="254">
        <v>10200</v>
      </c>
      <c r="E159" s="251" t="s">
        <v>205</v>
      </c>
      <c r="F159" s="255">
        <f t="shared" si="3"/>
        <v>10200</v>
      </c>
      <c r="G159" s="253" t="s">
        <v>507</v>
      </c>
      <c r="H159" s="264">
        <v>12600</v>
      </c>
      <c r="I159" s="4"/>
      <c r="K159" s="230"/>
    </row>
    <row r="160" spans="1:11" ht="15">
      <c r="A160" s="4"/>
      <c r="B160" s="67" t="s">
        <v>287</v>
      </c>
      <c r="C160" s="68" t="s">
        <v>33</v>
      </c>
      <c r="D160" s="254">
        <v>11500</v>
      </c>
      <c r="E160" s="251" t="s">
        <v>205</v>
      </c>
      <c r="F160" s="255">
        <f t="shared" si="3"/>
        <v>11500</v>
      </c>
      <c r="G160" s="253" t="s">
        <v>507</v>
      </c>
      <c r="H160" s="264">
        <v>14200</v>
      </c>
      <c r="I160" s="4"/>
      <c r="K160" s="230"/>
    </row>
    <row r="161" spans="1:11" ht="15">
      <c r="A161" s="4"/>
      <c r="B161" s="67" t="s">
        <v>281</v>
      </c>
      <c r="C161" s="68" t="s">
        <v>33</v>
      </c>
      <c r="D161" s="254">
        <v>21800</v>
      </c>
      <c r="E161" s="251" t="s">
        <v>205</v>
      </c>
      <c r="F161" s="255">
        <f t="shared" si="3"/>
        <v>21800</v>
      </c>
      <c r="G161" s="253" t="s">
        <v>507</v>
      </c>
      <c r="H161" s="264">
        <v>26800</v>
      </c>
      <c r="I161" s="4"/>
      <c r="K161" s="230"/>
    </row>
    <row r="162" spans="1:11" ht="15">
      <c r="A162" s="4"/>
      <c r="B162" s="67" t="s">
        <v>282</v>
      </c>
      <c r="C162" s="68" t="s">
        <v>33</v>
      </c>
      <c r="D162" s="254">
        <v>23300</v>
      </c>
      <c r="E162" s="251" t="s">
        <v>205</v>
      </c>
      <c r="F162" s="255">
        <f t="shared" si="3"/>
        <v>23300</v>
      </c>
      <c r="G162" s="253" t="s">
        <v>507</v>
      </c>
      <c r="H162" s="264">
        <v>28700</v>
      </c>
      <c r="I162" s="4"/>
      <c r="K162" s="230"/>
    </row>
    <row r="163" spans="1:11" ht="15">
      <c r="A163" s="4"/>
      <c r="B163" s="67" t="s">
        <v>238</v>
      </c>
      <c r="C163" s="68" t="s">
        <v>33</v>
      </c>
      <c r="D163" s="254">
        <v>38690</v>
      </c>
      <c r="E163" s="251" t="s">
        <v>205</v>
      </c>
      <c r="F163" s="255">
        <f t="shared" si="3"/>
        <v>38690</v>
      </c>
      <c r="G163" s="253" t="s">
        <v>507</v>
      </c>
      <c r="H163" s="264">
        <v>47690</v>
      </c>
      <c r="I163" s="4"/>
      <c r="K163" s="230"/>
    </row>
    <row r="164" spans="1:11" ht="15">
      <c r="A164" s="4"/>
      <c r="B164" s="67" t="s">
        <v>240</v>
      </c>
      <c r="C164" s="68" t="s">
        <v>33</v>
      </c>
      <c r="D164" s="254">
        <v>39690</v>
      </c>
      <c r="E164" s="251" t="s">
        <v>205</v>
      </c>
      <c r="F164" s="255">
        <f t="shared" si="3"/>
        <v>39690</v>
      </c>
      <c r="G164" s="253" t="s">
        <v>507</v>
      </c>
      <c r="H164" s="264">
        <v>48790</v>
      </c>
      <c r="I164" s="4"/>
      <c r="K164" s="230"/>
    </row>
    <row r="165" spans="1:11" ht="15">
      <c r="A165" s="4"/>
      <c r="B165" s="67" t="s">
        <v>289</v>
      </c>
      <c r="C165" s="68" t="s">
        <v>33</v>
      </c>
      <c r="D165" s="254">
        <v>9600</v>
      </c>
      <c r="E165" s="251" t="s">
        <v>205</v>
      </c>
      <c r="F165" s="255">
        <f t="shared" si="3"/>
        <v>9600</v>
      </c>
      <c r="G165" s="253" t="s">
        <v>507</v>
      </c>
      <c r="H165" s="264">
        <v>11800</v>
      </c>
      <c r="I165" s="4"/>
      <c r="K165" s="230"/>
    </row>
    <row r="166" spans="1:11" ht="15">
      <c r="A166" s="4"/>
      <c r="B166" s="67" t="s">
        <v>291</v>
      </c>
      <c r="C166" s="68" t="s">
        <v>33</v>
      </c>
      <c r="D166" s="254">
        <v>10200</v>
      </c>
      <c r="E166" s="251" t="s">
        <v>205</v>
      </c>
      <c r="F166" s="255">
        <f t="shared" si="3"/>
        <v>10200</v>
      </c>
      <c r="G166" s="253" t="s">
        <v>507</v>
      </c>
      <c r="H166" s="264">
        <v>12600</v>
      </c>
      <c r="I166" s="4"/>
      <c r="K166" s="230"/>
    </row>
    <row r="167" spans="1:11" ht="15">
      <c r="A167" s="4"/>
      <c r="B167" s="67" t="s">
        <v>293</v>
      </c>
      <c r="C167" s="68" t="s">
        <v>33</v>
      </c>
      <c r="D167" s="254">
        <v>11500</v>
      </c>
      <c r="E167" s="251" t="s">
        <v>205</v>
      </c>
      <c r="F167" s="255">
        <f t="shared" si="3"/>
        <v>11500</v>
      </c>
      <c r="G167" s="253" t="s">
        <v>507</v>
      </c>
      <c r="H167" s="264">
        <v>14200</v>
      </c>
      <c r="I167" s="4"/>
      <c r="K167" s="230"/>
    </row>
    <row r="168" spans="1:11" ht="15">
      <c r="A168" s="4"/>
      <c r="B168" s="67" t="s">
        <v>290</v>
      </c>
      <c r="C168" s="68" t="s">
        <v>33</v>
      </c>
      <c r="D168" s="254">
        <v>22390</v>
      </c>
      <c r="E168" s="251" t="s">
        <v>205</v>
      </c>
      <c r="F168" s="255">
        <f t="shared" si="3"/>
        <v>22390</v>
      </c>
      <c r="G168" s="253" t="s">
        <v>507</v>
      </c>
      <c r="H168" s="264">
        <v>27690</v>
      </c>
      <c r="I168" s="4"/>
      <c r="K168" s="230"/>
    </row>
    <row r="169" spans="1:11" ht="15">
      <c r="A169" s="4"/>
      <c r="B169" s="67" t="s">
        <v>292</v>
      </c>
      <c r="C169" s="68" t="s">
        <v>33</v>
      </c>
      <c r="D169" s="254">
        <v>23790</v>
      </c>
      <c r="E169" s="251" t="s">
        <v>205</v>
      </c>
      <c r="F169" s="255">
        <f t="shared" si="3"/>
        <v>23790</v>
      </c>
      <c r="G169" s="253" t="s">
        <v>507</v>
      </c>
      <c r="H169" s="264">
        <v>29390</v>
      </c>
      <c r="I169" s="4"/>
      <c r="K169" s="230"/>
    </row>
    <row r="170" spans="1:11" ht="15">
      <c r="A170" s="4"/>
      <c r="B170" s="67" t="s">
        <v>294</v>
      </c>
      <c r="C170" s="68" t="s">
        <v>33</v>
      </c>
      <c r="D170" s="254">
        <v>26990</v>
      </c>
      <c r="E170" s="251" t="s">
        <v>205</v>
      </c>
      <c r="F170" s="255">
        <f t="shared" si="3"/>
        <v>26990</v>
      </c>
      <c r="G170" s="253" t="s">
        <v>507</v>
      </c>
      <c r="H170" s="264">
        <v>33290</v>
      </c>
      <c r="I170" s="4"/>
      <c r="K170" s="230"/>
    </row>
    <row r="171" spans="1:11" ht="15">
      <c r="A171" s="4"/>
      <c r="B171" s="67" t="s">
        <v>298</v>
      </c>
      <c r="C171" s="68" t="s">
        <v>32</v>
      </c>
      <c r="D171" s="254">
        <v>57990</v>
      </c>
      <c r="E171" s="254" t="s">
        <v>206</v>
      </c>
      <c r="F171" s="255">
        <f t="shared" si="3"/>
        <v>57990</v>
      </c>
      <c r="G171" s="253" t="s">
        <v>507</v>
      </c>
      <c r="H171" s="264">
        <v>38990</v>
      </c>
      <c r="I171" s="4"/>
      <c r="K171" s="230"/>
    </row>
    <row r="172" spans="1:11" ht="15">
      <c r="A172" s="4"/>
      <c r="B172" s="67" t="s">
        <v>299</v>
      </c>
      <c r="C172" s="68" t="s">
        <v>32</v>
      </c>
      <c r="D172" s="254">
        <v>57990</v>
      </c>
      <c r="E172" s="254" t="s">
        <v>206</v>
      </c>
      <c r="F172" s="255">
        <f t="shared" si="3"/>
        <v>57990</v>
      </c>
      <c r="G172" s="253" t="s">
        <v>507</v>
      </c>
      <c r="H172" s="264">
        <v>38990</v>
      </c>
      <c r="I172" s="4"/>
      <c r="K172" s="230"/>
    </row>
    <row r="173" spans="1:11" ht="15">
      <c r="A173" s="4"/>
      <c r="B173" s="67" t="s">
        <v>300</v>
      </c>
      <c r="C173" s="68" t="s">
        <v>32</v>
      </c>
      <c r="D173" s="254">
        <v>66990</v>
      </c>
      <c r="E173" s="254" t="s">
        <v>206</v>
      </c>
      <c r="F173" s="255">
        <f t="shared" si="3"/>
        <v>66990</v>
      </c>
      <c r="G173" s="253" t="s">
        <v>507</v>
      </c>
      <c r="H173" s="264">
        <v>44990</v>
      </c>
      <c r="I173" s="4"/>
      <c r="K173" s="230"/>
    </row>
    <row r="174" spans="1:11" ht="15">
      <c r="A174" s="4"/>
      <c r="B174" s="67" t="s">
        <v>301</v>
      </c>
      <c r="C174" s="68" t="s">
        <v>32</v>
      </c>
      <c r="D174" s="254">
        <v>68990</v>
      </c>
      <c r="E174" s="254" t="s">
        <v>206</v>
      </c>
      <c r="F174" s="255">
        <f t="shared" si="3"/>
        <v>68990</v>
      </c>
      <c r="G174" s="253" t="s">
        <v>507</v>
      </c>
      <c r="H174" s="264">
        <v>45990</v>
      </c>
      <c r="I174" s="4"/>
      <c r="K174" s="230"/>
    </row>
    <row r="175" spans="1:11" ht="15">
      <c r="A175" s="4"/>
      <c r="B175" s="67" t="s">
        <v>302</v>
      </c>
      <c r="C175" s="68" t="s">
        <v>34</v>
      </c>
      <c r="D175" s="254">
        <v>52990</v>
      </c>
      <c r="E175" s="254" t="s">
        <v>206</v>
      </c>
      <c r="F175" s="255">
        <f t="shared" si="3"/>
        <v>52990</v>
      </c>
      <c r="G175" s="253" t="s">
        <v>507</v>
      </c>
      <c r="H175" s="264">
        <v>34990</v>
      </c>
      <c r="I175" s="4"/>
      <c r="K175" s="230"/>
    </row>
    <row r="176" spans="1:11" ht="15">
      <c r="A176" s="4"/>
      <c r="B176" s="67" t="s">
        <v>303</v>
      </c>
      <c r="C176" s="68" t="s">
        <v>34</v>
      </c>
      <c r="D176" s="254">
        <v>84990</v>
      </c>
      <c r="E176" s="254" t="s">
        <v>206</v>
      </c>
      <c r="F176" s="255">
        <f t="shared" si="3"/>
        <v>84990</v>
      </c>
      <c r="G176" s="253" t="s">
        <v>507</v>
      </c>
      <c r="H176" s="264">
        <v>56990</v>
      </c>
      <c r="I176" s="4"/>
      <c r="K176" s="230"/>
    </row>
    <row r="177" spans="1:11" ht="15">
      <c r="A177" s="4"/>
      <c r="B177" s="67" t="s">
        <v>304</v>
      </c>
      <c r="C177" s="68" t="s">
        <v>34</v>
      </c>
      <c r="D177" s="254">
        <v>94990</v>
      </c>
      <c r="E177" s="254" t="s">
        <v>206</v>
      </c>
      <c r="F177" s="255">
        <f t="shared" si="3"/>
        <v>94990</v>
      </c>
      <c r="G177" s="253" t="s">
        <v>507</v>
      </c>
      <c r="H177" s="264">
        <v>62990</v>
      </c>
      <c r="I177" s="4"/>
      <c r="K177" s="230"/>
    </row>
    <row r="178" spans="1:11" ht="15">
      <c r="A178" s="4"/>
      <c r="B178" s="67" t="s">
        <v>305</v>
      </c>
      <c r="C178" s="68" t="s">
        <v>34</v>
      </c>
      <c r="D178" s="254">
        <v>106990</v>
      </c>
      <c r="E178" s="254" t="s">
        <v>206</v>
      </c>
      <c r="F178" s="255">
        <f t="shared" si="3"/>
        <v>106990</v>
      </c>
      <c r="G178" s="253" t="s">
        <v>507</v>
      </c>
      <c r="H178" s="264">
        <v>70990</v>
      </c>
      <c r="I178" s="4"/>
      <c r="K178" s="230"/>
    </row>
    <row r="179" spans="1:11" ht="15">
      <c r="A179" s="4"/>
      <c r="B179" s="67" t="s">
        <v>306</v>
      </c>
      <c r="C179" s="68" t="s">
        <v>14</v>
      </c>
      <c r="D179" s="254">
        <v>16000</v>
      </c>
      <c r="E179" s="256" t="s">
        <v>35</v>
      </c>
      <c r="F179" s="255">
        <f t="shared" si="3"/>
        <v>16000</v>
      </c>
      <c r="G179" s="253" t="s">
        <v>507</v>
      </c>
      <c r="H179" s="264">
        <v>17000</v>
      </c>
      <c r="I179" s="4"/>
      <c r="K179" s="230"/>
    </row>
    <row r="180" spans="1:11" ht="15">
      <c r="A180" s="4"/>
      <c r="B180" s="67" t="s">
        <v>306</v>
      </c>
      <c r="C180" s="68" t="s">
        <v>14</v>
      </c>
      <c r="D180" s="254">
        <v>16000</v>
      </c>
      <c r="E180" s="256" t="s">
        <v>35</v>
      </c>
      <c r="F180" s="255">
        <f t="shared" si="3"/>
        <v>16000</v>
      </c>
      <c r="G180" s="253" t="s">
        <v>507</v>
      </c>
      <c r="H180" s="264">
        <v>17000</v>
      </c>
      <c r="I180" s="4"/>
      <c r="K180" s="230"/>
    </row>
    <row r="181" spans="1:11" ht="15">
      <c r="A181" s="4"/>
      <c r="B181" s="67" t="s">
        <v>306</v>
      </c>
      <c r="C181" s="68" t="s">
        <v>14</v>
      </c>
      <c r="D181" s="254">
        <v>16000</v>
      </c>
      <c r="E181" s="256" t="s">
        <v>35</v>
      </c>
      <c r="F181" s="255">
        <f t="shared" si="3"/>
        <v>16000</v>
      </c>
      <c r="G181" s="253" t="s">
        <v>507</v>
      </c>
      <c r="H181" s="264">
        <v>17000</v>
      </c>
      <c r="I181" s="4"/>
      <c r="K181" s="230"/>
    </row>
    <row r="182" spans="1:11" ht="15">
      <c r="A182" s="4"/>
      <c r="B182" s="67" t="s">
        <v>306</v>
      </c>
      <c r="C182" s="68" t="s">
        <v>14</v>
      </c>
      <c r="D182" s="254">
        <v>16000</v>
      </c>
      <c r="E182" s="256" t="s">
        <v>35</v>
      </c>
      <c r="F182" s="255">
        <f t="shared" si="3"/>
        <v>16000</v>
      </c>
      <c r="G182" s="253" t="s">
        <v>507</v>
      </c>
      <c r="H182" s="264">
        <v>17000</v>
      </c>
      <c r="I182" s="4"/>
      <c r="K182" s="230"/>
    </row>
    <row r="183" spans="1:11" ht="15">
      <c r="A183" s="4"/>
      <c r="B183" s="67" t="s">
        <v>300</v>
      </c>
      <c r="C183" s="68" t="s">
        <v>34</v>
      </c>
      <c r="D183" s="254">
        <v>66990</v>
      </c>
      <c r="E183" s="254" t="s">
        <v>206</v>
      </c>
      <c r="F183" s="255">
        <f t="shared" si="3"/>
        <v>66990</v>
      </c>
      <c r="G183" s="253" t="s">
        <v>507</v>
      </c>
      <c r="H183" s="264">
        <v>44990</v>
      </c>
      <c r="I183" s="4"/>
      <c r="K183" s="230"/>
    </row>
    <row r="184" spans="1:11" ht="15">
      <c r="A184" s="4"/>
      <c r="B184" s="67" t="s">
        <v>301</v>
      </c>
      <c r="C184" s="68" t="s">
        <v>34</v>
      </c>
      <c r="D184" s="254">
        <v>68990</v>
      </c>
      <c r="E184" s="254" t="s">
        <v>206</v>
      </c>
      <c r="F184" s="255">
        <f t="shared" si="3"/>
        <v>68990</v>
      </c>
      <c r="G184" s="253" t="s">
        <v>507</v>
      </c>
      <c r="H184" s="264">
        <v>45990</v>
      </c>
      <c r="I184" s="4"/>
      <c r="K184" s="230"/>
    </row>
    <row r="185" spans="1:11" ht="15">
      <c r="A185" s="4"/>
      <c r="B185" s="67" t="s">
        <v>307</v>
      </c>
      <c r="C185" s="68" t="s">
        <v>34</v>
      </c>
      <c r="D185" s="254">
        <v>73990</v>
      </c>
      <c r="E185" s="254" t="s">
        <v>206</v>
      </c>
      <c r="F185" s="255">
        <f t="shared" si="3"/>
        <v>73990</v>
      </c>
      <c r="G185" s="253" t="s">
        <v>507</v>
      </c>
      <c r="H185" s="264">
        <v>48990</v>
      </c>
      <c r="I185" s="4"/>
      <c r="K185" s="230"/>
    </row>
    <row r="186" spans="1:11" ht="15">
      <c r="A186" s="4"/>
      <c r="B186" s="67" t="s">
        <v>308</v>
      </c>
      <c r="C186" s="68" t="s">
        <v>34</v>
      </c>
      <c r="D186" s="254">
        <v>109990</v>
      </c>
      <c r="E186" s="254" t="s">
        <v>206</v>
      </c>
      <c r="F186" s="255">
        <f t="shared" si="3"/>
        <v>109990</v>
      </c>
      <c r="G186" s="253" t="s">
        <v>507</v>
      </c>
      <c r="H186" s="264">
        <v>72990</v>
      </c>
      <c r="I186" s="4"/>
      <c r="K186" s="230"/>
    </row>
    <row r="187" spans="1:11" ht="15">
      <c r="A187" s="4"/>
      <c r="B187" s="67" t="s">
        <v>309</v>
      </c>
      <c r="C187" s="68" t="s">
        <v>34</v>
      </c>
      <c r="D187" s="254">
        <v>115990</v>
      </c>
      <c r="E187" s="254" t="s">
        <v>206</v>
      </c>
      <c r="F187" s="255">
        <f t="shared" si="3"/>
        <v>115990</v>
      </c>
      <c r="G187" s="253" t="s">
        <v>507</v>
      </c>
      <c r="H187" s="264">
        <v>76990</v>
      </c>
      <c r="I187" s="4"/>
      <c r="K187" s="230"/>
    </row>
    <row r="188" spans="1:11" ht="15">
      <c r="A188" s="4"/>
      <c r="B188" s="67" t="s">
        <v>310</v>
      </c>
      <c r="C188" s="68" t="s">
        <v>34</v>
      </c>
      <c r="D188" s="254">
        <v>150990</v>
      </c>
      <c r="E188" s="254" t="s">
        <v>206</v>
      </c>
      <c r="F188" s="255">
        <f t="shared" si="3"/>
        <v>150990</v>
      </c>
      <c r="G188" s="253" t="s">
        <v>507</v>
      </c>
      <c r="H188" s="264">
        <v>100990</v>
      </c>
      <c r="I188" s="4"/>
      <c r="K188" s="230"/>
    </row>
    <row r="189" spans="1:11" ht="15">
      <c r="A189" s="4"/>
      <c r="B189" s="67" t="s">
        <v>311</v>
      </c>
      <c r="C189" s="68" t="s">
        <v>34</v>
      </c>
      <c r="D189" s="254">
        <v>46990</v>
      </c>
      <c r="E189" s="254" t="s">
        <v>206</v>
      </c>
      <c r="F189" s="255">
        <f t="shared" si="3"/>
        <v>46990</v>
      </c>
      <c r="G189" s="253" t="s">
        <v>507</v>
      </c>
      <c r="H189" s="264">
        <v>30990</v>
      </c>
      <c r="I189" s="4"/>
      <c r="K189" s="230"/>
    </row>
    <row r="190" spans="1:11" ht="15">
      <c r="A190" s="4"/>
      <c r="B190" s="67" t="s">
        <v>312</v>
      </c>
      <c r="C190" s="68" t="s">
        <v>34</v>
      </c>
      <c r="D190" s="254">
        <v>58990</v>
      </c>
      <c r="E190" s="254" t="s">
        <v>206</v>
      </c>
      <c r="F190" s="255">
        <f t="shared" si="3"/>
        <v>58990</v>
      </c>
      <c r="G190" s="253" t="s">
        <v>507</v>
      </c>
      <c r="H190" s="264">
        <v>38990</v>
      </c>
      <c r="I190" s="4"/>
      <c r="K190" s="230"/>
    </row>
    <row r="191" spans="1:11" ht="15">
      <c r="A191" s="4"/>
      <c r="B191" s="67" t="s">
        <v>313</v>
      </c>
      <c r="C191" s="68" t="s">
        <v>34</v>
      </c>
      <c r="D191" s="254">
        <v>83990</v>
      </c>
      <c r="E191" s="254" t="s">
        <v>206</v>
      </c>
      <c r="F191" s="255">
        <f t="shared" si="3"/>
        <v>83990</v>
      </c>
      <c r="G191" s="253" t="s">
        <v>507</v>
      </c>
      <c r="H191" s="264">
        <v>55990</v>
      </c>
      <c r="I191" s="4"/>
      <c r="K191" s="230"/>
    </row>
    <row r="192" spans="1:11" ht="15">
      <c r="A192" s="4"/>
      <c r="B192" s="67" t="s">
        <v>314</v>
      </c>
      <c r="C192" s="68" t="s">
        <v>34</v>
      </c>
      <c r="D192" s="254">
        <v>95990</v>
      </c>
      <c r="E192" s="254" t="s">
        <v>206</v>
      </c>
      <c r="F192" s="255">
        <f t="shared" si="3"/>
        <v>95990</v>
      </c>
      <c r="G192" s="253" t="s">
        <v>507</v>
      </c>
      <c r="H192" s="264">
        <v>63990</v>
      </c>
      <c r="I192" s="4"/>
      <c r="K192" s="230"/>
    </row>
    <row r="193" spans="1:11" ht="15">
      <c r="A193" s="4"/>
      <c r="B193" s="67" t="s">
        <v>315</v>
      </c>
      <c r="C193" s="68" t="s">
        <v>34</v>
      </c>
      <c r="D193" s="254">
        <v>89990</v>
      </c>
      <c r="E193" s="254" t="s">
        <v>206</v>
      </c>
      <c r="F193" s="255">
        <f t="shared" si="3"/>
        <v>89990</v>
      </c>
      <c r="G193" s="253" t="s">
        <v>507</v>
      </c>
      <c r="H193" s="264">
        <v>59990</v>
      </c>
      <c r="I193" s="4"/>
      <c r="K193" s="230"/>
    </row>
    <row r="194" spans="1:11" ht="15">
      <c r="A194" s="4"/>
      <c r="B194" s="67" t="s">
        <v>316</v>
      </c>
      <c r="C194" s="68" t="s">
        <v>34</v>
      </c>
      <c r="D194" s="254">
        <v>121990</v>
      </c>
      <c r="E194" s="254" t="s">
        <v>206</v>
      </c>
      <c r="F194" s="255">
        <f t="shared" si="3"/>
        <v>121990</v>
      </c>
      <c r="G194" s="253" t="s">
        <v>507</v>
      </c>
      <c r="H194" s="264">
        <v>80990</v>
      </c>
      <c r="I194" s="4"/>
      <c r="K194" s="230"/>
    </row>
    <row r="195" spans="1:11" ht="15">
      <c r="A195" s="4"/>
      <c r="B195" s="67" t="s">
        <v>317</v>
      </c>
      <c r="C195" s="68" t="s">
        <v>34</v>
      </c>
      <c r="D195" s="254">
        <v>117990</v>
      </c>
      <c r="E195" s="254" t="s">
        <v>206</v>
      </c>
      <c r="F195" s="255">
        <f t="shared" si="3"/>
        <v>117990</v>
      </c>
      <c r="G195" s="253" t="s">
        <v>507</v>
      </c>
      <c r="H195" s="264">
        <v>78990</v>
      </c>
      <c r="I195" s="4"/>
      <c r="K195" s="230"/>
    </row>
    <row r="196" spans="1:11" ht="15">
      <c r="A196" s="4"/>
      <c r="B196" s="67" t="s">
        <v>318</v>
      </c>
      <c r="C196" s="68" t="s">
        <v>33</v>
      </c>
      <c r="D196" s="254">
        <v>9600</v>
      </c>
      <c r="E196" s="251" t="s">
        <v>205</v>
      </c>
      <c r="F196" s="255">
        <f t="shared" si="3"/>
        <v>9600</v>
      </c>
      <c r="G196" s="253" t="s">
        <v>507</v>
      </c>
      <c r="H196" s="264">
        <v>11800</v>
      </c>
      <c r="I196" s="4"/>
      <c r="K196" s="230"/>
    </row>
    <row r="197" spans="1:11" ht="15">
      <c r="A197" s="4"/>
      <c r="B197" s="67" t="s">
        <v>320</v>
      </c>
      <c r="C197" s="68" t="s">
        <v>33</v>
      </c>
      <c r="D197" s="254">
        <v>10200</v>
      </c>
      <c r="E197" s="251" t="s">
        <v>205</v>
      </c>
      <c r="F197" s="255">
        <f t="shared" si="3"/>
        <v>10200</v>
      </c>
      <c r="G197" s="253" t="s">
        <v>507</v>
      </c>
      <c r="H197" s="264">
        <v>12600</v>
      </c>
      <c r="I197" s="4"/>
      <c r="K197" s="230"/>
    </row>
    <row r="198" spans="1:11" ht="15">
      <c r="A198" s="4"/>
      <c r="B198" s="67" t="s">
        <v>322</v>
      </c>
      <c r="C198" s="68" t="s">
        <v>33</v>
      </c>
      <c r="D198" s="254">
        <v>11500</v>
      </c>
      <c r="E198" s="251" t="s">
        <v>205</v>
      </c>
      <c r="F198" s="255">
        <f t="shared" si="3"/>
        <v>11500</v>
      </c>
      <c r="G198" s="253" t="s">
        <v>507</v>
      </c>
      <c r="H198" s="264">
        <v>14200</v>
      </c>
      <c r="I198" s="4"/>
      <c r="K198" s="230"/>
    </row>
    <row r="199" spans="1:11" ht="15">
      <c r="A199" s="4"/>
      <c r="B199" s="67" t="s">
        <v>324</v>
      </c>
      <c r="C199" s="68" t="s">
        <v>33</v>
      </c>
      <c r="D199" s="254">
        <v>19200</v>
      </c>
      <c r="E199" s="251" t="s">
        <v>205</v>
      </c>
      <c r="F199" s="255">
        <f t="shared" si="3"/>
        <v>19200</v>
      </c>
      <c r="G199" s="253" t="s">
        <v>507</v>
      </c>
      <c r="H199" s="264">
        <v>23700</v>
      </c>
      <c r="I199" s="4"/>
      <c r="K199" s="230"/>
    </row>
    <row r="200" spans="1:11" ht="15">
      <c r="A200" s="4"/>
      <c r="B200" s="67" t="s">
        <v>326</v>
      </c>
      <c r="C200" s="68" t="s">
        <v>33</v>
      </c>
      <c r="D200" s="254">
        <v>24600</v>
      </c>
      <c r="E200" s="251" t="s">
        <v>205</v>
      </c>
      <c r="F200" s="255">
        <f t="shared" si="3"/>
        <v>24600</v>
      </c>
      <c r="G200" s="253" t="s">
        <v>507</v>
      </c>
      <c r="H200" s="264">
        <v>30300</v>
      </c>
      <c r="I200" s="4"/>
      <c r="K200" s="230"/>
    </row>
    <row r="201" spans="1:11" ht="15">
      <c r="A201" s="4"/>
      <c r="B201" s="67" t="s">
        <v>319</v>
      </c>
      <c r="C201" s="68" t="s">
        <v>33</v>
      </c>
      <c r="D201" s="254">
        <v>22390</v>
      </c>
      <c r="E201" s="251" t="s">
        <v>205</v>
      </c>
      <c r="F201" s="255">
        <f t="shared" si="3"/>
        <v>22390</v>
      </c>
      <c r="G201" s="253" t="s">
        <v>507</v>
      </c>
      <c r="H201" s="264">
        <v>27690</v>
      </c>
      <c r="I201" s="4"/>
      <c r="K201" s="230"/>
    </row>
    <row r="202" spans="1:11" ht="15">
      <c r="A202" s="4"/>
      <c r="B202" s="67" t="s">
        <v>321</v>
      </c>
      <c r="C202" s="68" t="s">
        <v>33</v>
      </c>
      <c r="D202" s="254">
        <v>23790</v>
      </c>
      <c r="E202" s="251" t="s">
        <v>205</v>
      </c>
      <c r="F202" s="255">
        <f t="shared" si="3"/>
        <v>23790</v>
      </c>
      <c r="G202" s="253" t="s">
        <v>507</v>
      </c>
      <c r="H202" s="264">
        <v>29390</v>
      </c>
      <c r="I202" s="4"/>
      <c r="K202" s="230"/>
    </row>
    <row r="203" spans="1:11" ht="15">
      <c r="A203" s="4"/>
      <c r="B203" s="67" t="s">
        <v>323</v>
      </c>
      <c r="C203" s="68" t="s">
        <v>33</v>
      </c>
      <c r="D203" s="254">
        <v>26990</v>
      </c>
      <c r="E203" s="251" t="s">
        <v>205</v>
      </c>
      <c r="F203" s="255">
        <f t="shared" si="3"/>
        <v>26990</v>
      </c>
      <c r="G203" s="253" t="s">
        <v>507</v>
      </c>
      <c r="H203" s="264">
        <v>33290</v>
      </c>
      <c r="I203" s="4"/>
      <c r="K203" s="230"/>
    </row>
    <row r="204" spans="1:11" ht="15">
      <c r="A204" s="4"/>
      <c r="B204" s="67" t="s">
        <v>325</v>
      </c>
      <c r="C204" s="68" t="s">
        <v>33</v>
      </c>
      <c r="D204" s="254">
        <v>44790</v>
      </c>
      <c r="E204" s="251" t="s">
        <v>205</v>
      </c>
      <c r="F204" s="255">
        <f t="shared" si="3"/>
        <v>44790</v>
      </c>
      <c r="G204" s="253" t="s">
        <v>507</v>
      </c>
      <c r="H204" s="264">
        <v>55290</v>
      </c>
      <c r="I204" s="4"/>
      <c r="K204" s="230"/>
    </row>
    <row r="205" spans="1:11" ht="15">
      <c r="A205" s="4"/>
      <c r="B205" s="67" t="s">
        <v>327</v>
      </c>
      <c r="C205" s="68" t="s">
        <v>33</v>
      </c>
      <c r="D205" s="254">
        <v>57390</v>
      </c>
      <c r="E205" s="251" t="s">
        <v>205</v>
      </c>
      <c r="F205" s="255">
        <f t="shared" si="3"/>
        <v>57390</v>
      </c>
      <c r="G205" s="253" t="s">
        <v>507</v>
      </c>
      <c r="H205" s="264">
        <v>70690</v>
      </c>
      <c r="I205" s="4"/>
      <c r="K205" s="230"/>
    </row>
    <row r="206" spans="1:11" ht="15">
      <c r="A206" s="4"/>
      <c r="B206" s="67" t="s">
        <v>331</v>
      </c>
      <c r="C206" s="68" t="s">
        <v>33</v>
      </c>
      <c r="D206" s="254">
        <v>6600</v>
      </c>
      <c r="E206" s="251" t="s">
        <v>205</v>
      </c>
      <c r="F206" s="255">
        <f t="shared" si="3"/>
        <v>6600</v>
      </c>
      <c r="G206" s="253" t="s">
        <v>507</v>
      </c>
      <c r="H206" s="264">
        <v>7800</v>
      </c>
      <c r="I206" s="4"/>
      <c r="K206" s="230"/>
    </row>
    <row r="207" spans="1:11" ht="15">
      <c r="A207" s="4"/>
      <c r="B207" s="67" t="s">
        <v>333</v>
      </c>
      <c r="C207" s="68" t="s">
        <v>33</v>
      </c>
      <c r="D207" s="254">
        <v>7200</v>
      </c>
      <c r="E207" s="251" t="s">
        <v>205</v>
      </c>
      <c r="F207" s="255">
        <f t="shared" si="3"/>
        <v>7200</v>
      </c>
      <c r="G207" s="253" t="s">
        <v>507</v>
      </c>
      <c r="H207" s="264">
        <v>8500</v>
      </c>
      <c r="I207" s="4"/>
      <c r="K207" s="230"/>
    </row>
    <row r="208" spans="1:11" ht="15">
      <c r="A208" s="4"/>
      <c r="B208" s="67" t="s">
        <v>335</v>
      </c>
      <c r="C208" s="68" t="s">
        <v>33</v>
      </c>
      <c r="D208" s="254">
        <v>9100</v>
      </c>
      <c r="E208" s="251" t="s">
        <v>205</v>
      </c>
      <c r="F208" s="255">
        <f t="shared" si="3"/>
        <v>9100</v>
      </c>
      <c r="G208" s="253" t="s">
        <v>507</v>
      </c>
      <c r="H208" s="264">
        <v>10900</v>
      </c>
      <c r="I208" s="4"/>
      <c r="K208" s="230"/>
    </row>
    <row r="209" spans="1:11" ht="15">
      <c r="A209" s="4"/>
      <c r="B209" s="67" t="s">
        <v>337</v>
      </c>
      <c r="C209" s="68" t="s">
        <v>33</v>
      </c>
      <c r="D209" s="254">
        <v>15300</v>
      </c>
      <c r="E209" s="251" t="s">
        <v>205</v>
      </c>
      <c r="F209" s="255">
        <f t="shared" si="3"/>
        <v>15300</v>
      </c>
      <c r="G209" s="253" t="s">
        <v>507</v>
      </c>
      <c r="H209" s="264">
        <v>18100</v>
      </c>
      <c r="I209" s="4"/>
      <c r="K209" s="230"/>
    </row>
    <row r="210" spans="1:11" ht="15">
      <c r="A210" s="4"/>
      <c r="B210" s="67" t="s">
        <v>339</v>
      </c>
      <c r="C210" s="68" t="s">
        <v>33</v>
      </c>
      <c r="D210" s="254">
        <v>19800</v>
      </c>
      <c r="E210" s="251" t="s">
        <v>205</v>
      </c>
      <c r="F210" s="255">
        <f t="shared" si="3"/>
        <v>19800</v>
      </c>
      <c r="G210" s="253" t="s">
        <v>507</v>
      </c>
      <c r="H210" s="264">
        <v>23500</v>
      </c>
      <c r="I210" s="4"/>
      <c r="K210" s="230"/>
    </row>
    <row r="211" spans="1:11" ht="15">
      <c r="A211" s="4"/>
      <c r="B211" s="67" t="s">
        <v>332</v>
      </c>
      <c r="C211" s="68" t="s">
        <v>33</v>
      </c>
      <c r="D211" s="254">
        <v>15390</v>
      </c>
      <c r="E211" s="251" t="s">
        <v>205</v>
      </c>
      <c r="F211" s="255">
        <f t="shared" si="3"/>
        <v>15390</v>
      </c>
      <c r="G211" s="253" t="s">
        <v>507</v>
      </c>
      <c r="H211" s="264">
        <v>18190</v>
      </c>
      <c r="I211" s="4"/>
      <c r="K211" s="230"/>
    </row>
    <row r="212" spans="1:11" ht="15">
      <c r="A212" s="4"/>
      <c r="B212" s="67" t="s">
        <v>334</v>
      </c>
      <c r="C212" s="68" t="s">
        <v>33</v>
      </c>
      <c r="D212" s="254">
        <v>16790</v>
      </c>
      <c r="E212" s="251" t="s">
        <v>205</v>
      </c>
      <c r="F212" s="255">
        <f t="shared" si="3"/>
        <v>16790</v>
      </c>
      <c r="G212" s="253" t="s">
        <v>507</v>
      </c>
      <c r="H212" s="264">
        <v>19990</v>
      </c>
      <c r="I212" s="4"/>
      <c r="K212" s="230"/>
    </row>
    <row r="213" spans="1:11" ht="15">
      <c r="A213" s="4"/>
      <c r="B213" s="67" t="s">
        <v>336</v>
      </c>
      <c r="C213" s="68" t="s">
        <v>33</v>
      </c>
      <c r="D213" s="254">
        <v>21390</v>
      </c>
      <c r="E213" s="251" t="s">
        <v>205</v>
      </c>
      <c r="F213" s="255">
        <f t="shared" si="3"/>
        <v>21390</v>
      </c>
      <c r="G213" s="253" t="s">
        <v>507</v>
      </c>
      <c r="H213" s="264">
        <v>25590</v>
      </c>
      <c r="I213" s="4"/>
      <c r="K213" s="230"/>
    </row>
    <row r="214" spans="1:11" ht="15">
      <c r="A214" s="4"/>
      <c r="B214" s="67" t="s">
        <v>338</v>
      </c>
      <c r="C214" s="68" t="s">
        <v>33</v>
      </c>
      <c r="D214" s="254">
        <v>35690</v>
      </c>
      <c r="E214" s="251" t="s">
        <v>205</v>
      </c>
      <c r="F214" s="255">
        <f t="shared" si="3"/>
        <v>35690</v>
      </c>
      <c r="G214" s="253" t="s">
        <v>507</v>
      </c>
      <c r="H214" s="264">
        <v>42390</v>
      </c>
      <c r="I214" s="4"/>
      <c r="K214" s="230"/>
    </row>
    <row r="215" spans="1:11" ht="15">
      <c r="A215" s="4"/>
      <c r="B215" s="67" t="s">
        <v>340</v>
      </c>
      <c r="C215" s="68" t="s">
        <v>33</v>
      </c>
      <c r="D215" s="254">
        <v>46190</v>
      </c>
      <c r="E215" s="251" t="s">
        <v>205</v>
      </c>
      <c r="F215" s="255">
        <f t="shared" ref="F215:F253" si="4">ROUND(D215*(1-VLOOKUP(E215,$D$2:$E$5,2,0)),2)</f>
        <v>46190</v>
      </c>
      <c r="G215" s="253" t="s">
        <v>507</v>
      </c>
      <c r="H215" s="264">
        <v>54990</v>
      </c>
      <c r="I215" s="4"/>
      <c r="K215" s="230"/>
    </row>
    <row r="216" spans="1:11" ht="15">
      <c r="A216" s="4"/>
      <c r="B216" s="67" t="s">
        <v>341</v>
      </c>
      <c r="C216" s="68" t="s">
        <v>33</v>
      </c>
      <c r="D216" s="254">
        <v>15000</v>
      </c>
      <c r="E216" s="251" t="s">
        <v>205</v>
      </c>
      <c r="F216" s="255">
        <f t="shared" si="4"/>
        <v>15000</v>
      </c>
      <c r="G216" s="253" t="s">
        <v>507</v>
      </c>
      <c r="H216" s="264">
        <v>18500</v>
      </c>
      <c r="I216" s="4"/>
      <c r="K216" s="230"/>
    </row>
    <row r="217" spans="1:11" ht="15">
      <c r="A217" s="4"/>
      <c r="B217" s="67" t="s">
        <v>343</v>
      </c>
      <c r="C217" s="68" t="s">
        <v>33</v>
      </c>
      <c r="D217" s="254">
        <v>16200</v>
      </c>
      <c r="E217" s="251" t="s">
        <v>205</v>
      </c>
      <c r="F217" s="255">
        <f t="shared" si="4"/>
        <v>16200</v>
      </c>
      <c r="G217" s="253" t="s">
        <v>507</v>
      </c>
      <c r="H217" s="264">
        <v>19900</v>
      </c>
      <c r="I217" s="4"/>
      <c r="K217" s="230"/>
    </row>
    <row r="218" spans="1:11" ht="15">
      <c r="A218" s="4"/>
      <c r="B218" s="67" t="s">
        <v>345</v>
      </c>
      <c r="C218" s="68" t="s">
        <v>33</v>
      </c>
      <c r="D218" s="254">
        <v>18400</v>
      </c>
      <c r="E218" s="251" t="s">
        <v>205</v>
      </c>
      <c r="F218" s="255">
        <f t="shared" si="4"/>
        <v>18400</v>
      </c>
      <c r="G218" s="253" t="s">
        <v>507</v>
      </c>
      <c r="H218" s="264">
        <v>22800</v>
      </c>
      <c r="I218" s="4"/>
      <c r="K218" s="230"/>
    </row>
    <row r="219" spans="1:11" ht="15">
      <c r="A219" s="4"/>
      <c r="B219" s="67" t="s">
        <v>347</v>
      </c>
      <c r="C219" s="68" t="s">
        <v>33</v>
      </c>
      <c r="D219" s="254">
        <v>28500</v>
      </c>
      <c r="E219" s="251" t="s">
        <v>205</v>
      </c>
      <c r="F219" s="255">
        <f t="shared" si="4"/>
        <v>28500</v>
      </c>
      <c r="G219" s="253" t="s">
        <v>507</v>
      </c>
      <c r="H219" s="264">
        <v>35100</v>
      </c>
      <c r="I219" s="4"/>
      <c r="K219" s="230"/>
    </row>
    <row r="220" spans="1:11" ht="15">
      <c r="A220" s="4"/>
      <c r="B220" s="67" t="s">
        <v>349</v>
      </c>
      <c r="C220" s="68" t="s">
        <v>33</v>
      </c>
      <c r="D220" s="254">
        <v>33800</v>
      </c>
      <c r="E220" s="251" t="s">
        <v>205</v>
      </c>
      <c r="F220" s="255">
        <f t="shared" si="4"/>
        <v>33800</v>
      </c>
      <c r="G220" s="253" t="s">
        <v>507</v>
      </c>
      <c r="H220" s="264">
        <v>41800</v>
      </c>
      <c r="I220" s="4"/>
      <c r="K220" s="230"/>
    </row>
    <row r="221" spans="1:11" ht="15">
      <c r="A221" s="4"/>
      <c r="B221" s="67" t="s">
        <v>342</v>
      </c>
      <c r="C221" s="68" t="s">
        <v>33</v>
      </c>
      <c r="D221" s="254">
        <v>23490</v>
      </c>
      <c r="E221" s="251" t="s">
        <v>205</v>
      </c>
      <c r="F221" s="255">
        <f t="shared" si="4"/>
        <v>23490</v>
      </c>
      <c r="G221" s="253" t="s">
        <v>507</v>
      </c>
      <c r="H221" s="264">
        <v>28990</v>
      </c>
      <c r="I221" s="4"/>
      <c r="K221" s="230"/>
    </row>
    <row r="222" spans="1:11" ht="15">
      <c r="A222" s="4"/>
      <c r="B222" s="67" t="s">
        <v>344</v>
      </c>
      <c r="C222" s="68" t="s">
        <v>33</v>
      </c>
      <c r="D222" s="254">
        <v>25290</v>
      </c>
      <c r="E222" s="251" t="s">
        <v>205</v>
      </c>
      <c r="F222" s="255">
        <f t="shared" si="4"/>
        <v>25290</v>
      </c>
      <c r="G222" s="253" t="s">
        <v>507</v>
      </c>
      <c r="H222" s="264">
        <v>31090</v>
      </c>
      <c r="I222" s="4"/>
      <c r="K222" s="230"/>
    </row>
    <row r="223" spans="1:11" ht="15">
      <c r="A223" s="4"/>
      <c r="B223" s="67" t="s">
        <v>346</v>
      </c>
      <c r="C223" s="68" t="s">
        <v>33</v>
      </c>
      <c r="D223" s="254">
        <v>26590</v>
      </c>
      <c r="E223" s="251" t="s">
        <v>205</v>
      </c>
      <c r="F223" s="255">
        <f t="shared" si="4"/>
        <v>26590</v>
      </c>
      <c r="G223" s="253" t="s">
        <v>507</v>
      </c>
      <c r="H223" s="264">
        <v>32690</v>
      </c>
      <c r="I223" s="4"/>
      <c r="K223" s="230"/>
    </row>
    <row r="224" spans="1:11" ht="15">
      <c r="A224" s="4"/>
      <c r="B224" s="67" t="s">
        <v>348</v>
      </c>
      <c r="C224" s="68" t="s">
        <v>33</v>
      </c>
      <c r="D224" s="254">
        <v>46490</v>
      </c>
      <c r="E224" s="251" t="s">
        <v>205</v>
      </c>
      <c r="F224" s="255">
        <f t="shared" si="4"/>
        <v>46490</v>
      </c>
      <c r="G224" s="253" t="s">
        <v>507</v>
      </c>
      <c r="H224" s="264">
        <v>57390</v>
      </c>
      <c r="I224" s="4"/>
      <c r="K224" s="230"/>
    </row>
    <row r="225" spans="1:11" ht="15">
      <c r="A225" s="4"/>
      <c r="B225" s="67" t="s">
        <v>350</v>
      </c>
      <c r="C225" s="68" t="s">
        <v>33</v>
      </c>
      <c r="D225" s="254">
        <v>60190</v>
      </c>
      <c r="E225" s="251" t="s">
        <v>205</v>
      </c>
      <c r="F225" s="255">
        <f t="shared" si="4"/>
        <v>60190</v>
      </c>
      <c r="G225" s="253" t="s">
        <v>507</v>
      </c>
      <c r="H225" s="264">
        <v>74190</v>
      </c>
      <c r="I225" s="4"/>
      <c r="K225" s="230"/>
    </row>
    <row r="226" spans="1:11" ht="15">
      <c r="A226" s="4"/>
      <c r="B226" s="67" t="s">
        <v>351</v>
      </c>
      <c r="C226" s="68" t="s">
        <v>33</v>
      </c>
      <c r="D226" s="254">
        <v>13000</v>
      </c>
      <c r="E226" s="251" t="s">
        <v>205</v>
      </c>
      <c r="F226" s="255">
        <f t="shared" si="4"/>
        <v>13000</v>
      </c>
      <c r="G226" s="253" t="s">
        <v>507</v>
      </c>
      <c r="H226" s="264">
        <v>16000</v>
      </c>
      <c r="I226" s="4"/>
      <c r="K226" s="230"/>
    </row>
    <row r="227" spans="1:11" ht="15">
      <c r="A227" s="4"/>
      <c r="B227" s="67" t="s">
        <v>353</v>
      </c>
      <c r="C227" s="68" t="s">
        <v>33</v>
      </c>
      <c r="D227" s="254">
        <v>13600</v>
      </c>
      <c r="E227" s="251" t="s">
        <v>205</v>
      </c>
      <c r="F227" s="255">
        <f t="shared" si="4"/>
        <v>13600</v>
      </c>
      <c r="G227" s="253" t="s">
        <v>507</v>
      </c>
      <c r="H227" s="264">
        <v>16700</v>
      </c>
      <c r="I227" s="4"/>
      <c r="K227" s="230"/>
    </row>
    <row r="228" spans="1:11" ht="15">
      <c r="A228" s="4"/>
      <c r="B228" s="67" t="s">
        <v>355</v>
      </c>
      <c r="C228" s="68" t="s">
        <v>33</v>
      </c>
      <c r="D228" s="254">
        <v>16000</v>
      </c>
      <c r="E228" s="251" t="s">
        <v>205</v>
      </c>
      <c r="F228" s="255">
        <f t="shared" si="4"/>
        <v>16000</v>
      </c>
      <c r="G228" s="253" t="s">
        <v>507</v>
      </c>
      <c r="H228" s="264">
        <v>19700</v>
      </c>
      <c r="I228" s="4"/>
      <c r="K228" s="230"/>
    </row>
    <row r="229" spans="1:11" ht="15">
      <c r="A229" s="4"/>
      <c r="B229" s="67" t="s">
        <v>357</v>
      </c>
      <c r="C229" s="68" t="s">
        <v>33</v>
      </c>
      <c r="D229" s="254">
        <v>22400</v>
      </c>
      <c r="E229" s="251" t="s">
        <v>205</v>
      </c>
      <c r="F229" s="255">
        <f t="shared" si="4"/>
        <v>22400</v>
      </c>
      <c r="G229" s="253" t="s">
        <v>507</v>
      </c>
      <c r="H229" s="264">
        <v>27700</v>
      </c>
      <c r="I229" s="4"/>
      <c r="K229" s="230"/>
    </row>
    <row r="230" spans="1:11" ht="15">
      <c r="A230" s="4"/>
      <c r="B230" s="67" t="s">
        <v>359</v>
      </c>
      <c r="C230" s="68" t="s">
        <v>33</v>
      </c>
      <c r="D230" s="254">
        <v>25900</v>
      </c>
      <c r="E230" s="251" t="s">
        <v>205</v>
      </c>
      <c r="F230" s="255">
        <f t="shared" si="4"/>
        <v>25900</v>
      </c>
      <c r="G230" s="253" t="s">
        <v>507</v>
      </c>
      <c r="H230" s="264">
        <v>31900</v>
      </c>
      <c r="I230" s="4"/>
      <c r="K230" s="230"/>
    </row>
    <row r="231" spans="1:11" ht="15">
      <c r="A231" s="4"/>
      <c r="B231" s="67" t="s">
        <v>352</v>
      </c>
      <c r="C231" s="68" t="s">
        <v>33</v>
      </c>
      <c r="D231" s="254">
        <v>15990</v>
      </c>
      <c r="E231" s="251" t="s">
        <v>205</v>
      </c>
      <c r="F231" s="255">
        <f t="shared" si="4"/>
        <v>15990</v>
      </c>
      <c r="G231" s="253" t="s">
        <v>507</v>
      </c>
      <c r="H231" s="264">
        <v>19490</v>
      </c>
      <c r="I231" s="4"/>
      <c r="K231" s="230"/>
    </row>
    <row r="232" spans="1:11" ht="15">
      <c r="A232" s="4"/>
      <c r="B232" s="67" t="s">
        <v>354</v>
      </c>
      <c r="C232" s="68" t="s">
        <v>33</v>
      </c>
      <c r="D232" s="254">
        <v>17390</v>
      </c>
      <c r="E232" s="251" t="s">
        <v>205</v>
      </c>
      <c r="F232" s="255">
        <f t="shared" si="4"/>
        <v>17390</v>
      </c>
      <c r="G232" s="253" t="s">
        <v>507</v>
      </c>
      <c r="H232" s="264">
        <v>21290</v>
      </c>
      <c r="I232" s="4"/>
      <c r="K232" s="230"/>
    </row>
    <row r="233" spans="1:11" ht="15">
      <c r="A233" s="4"/>
      <c r="B233" s="67" t="s">
        <v>356</v>
      </c>
      <c r="C233" s="68" t="s">
        <v>33</v>
      </c>
      <c r="D233" s="254">
        <v>21990</v>
      </c>
      <c r="E233" s="251" t="s">
        <v>205</v>
      </c>
      <c r="F233" s="255">
        <f t="shared" si="4"/>
        <v>21990</v>
      </c>
      <c r="G233" s="253" t="s">
        <v>507</v>
      </c>
      <c r="H233" s="264">
        <v>27290</v>
      </c>
      <c r="I233" s="4"/>
      <c r="K233" s="230"/>
    </row>
    <row r="234" spans="1:11" ht="15">
      <c r="A234" s="4"/>
      <c r="B234" s="67" t="s">
        <v>358</v>
      </c>
      <c r="C234" s="68" t="s">
        <v>33</v>
      </c>
      <c r="D234" s="254">
        <v>35090</v>
      </c>
      <c r="E234" s="251" t="s">
        <v>205</v>
      </c>
      <c r="F234" s="255">
        <f t="shared" si="4"/>
        <v>35090</v>
      </c>
      <c r="G234" s="253" t="s">
        <v>507</v>
      </c>
      <c r="H234" s="264">
        <v>43290</v>
      </c>
      <c r="I234" s="4"/>
      <c r="K234" s="230"/>
    </row>
    <row r="235" spans="1:11" ht="15">
      <c r="A235" s="4"/>
      <c r="B235" s="67" t="s">
        <v>360</v>
      </c>
      <c r="C235" s="68" t="s">
        <v>33</v>
      </c>
      <c r="D235" s="254">
        <v>46090</v>
      </c>
      <c r="E235" s="251" t="s">
        <v>205</v>
      </c>
      <c r="F235" s="255">
        <f t="shared" si="4"/>
        <v>46090</v>
      </c>
      <c r="G235" s="253" t="s">
        <v>507</v>
      </c>
      <c r="H235" s="264">
        <v>56590</v>
      </c>
      <c r="I235" s="4"/>
      <c r="K235" s="230"/>
    </row>
    <row r="236" spans="1:11" ht="15">
      <c r="A236" s="4"/>
      <c r="B236" s="67" t="s">
        <v>368</v>
      </c>
      <c r="C236" s="68" t="s">
        <v>32</v>
      </c>
      <c r="D236" s="254">
        <v>109990</v>
      </c>
      <c r="E236" s="254" t="s">
        <v>206</v>
      </c>
      <c r="F236" s="255">
        <f t="shared" si="4"/>
        <v>109990</v>
      </c>
      <c r="G236" s="253" t="s">
        <v>507</v>
      </c>
      <c r="H236" s="264">
        <v>72990</v>
      </c>
      <c r="I236" s="4"/>
      <c r="K236" s="230"/>
    </row>
    <row r="237" spans="1:11" ht="15">
      <c r="A237" s="4"/>
      <c r="B237" s="67" t="s">
        <v>369</v>
      </c>
      <c r="C237" s="68" t="s">
        <v>32</v>
      </c>
      <c r="D237" s="254">
        <v>135990</v>
      </c>
      <c r="E237" s="254" t="s">
        <v>206</v>
      </c>
      <c r="F237" s="255">
        <f t="shared" si="4"/>
        <v>135990</v>
      </c>
      <c r="G237" s="253" t="s">
        <v>507</v>
      </c>
      <c r="H237" s="264">
        <v>90990</v>
      </c>
      <c r="I237" s="4"/>
      <c r="K237" s="230"/>
    </row>
    <row r="238" spans="1:11" ht="15">
      <c r="A238" s="4"/>
      <c r="B238" s="67" t="s">
        <v>370</v>
      </c>
      <c r="C238" s="68" t="s">
        <v>32</v>
      </c>
      <c r="D238" s="254">
        <v>168990</v>
      </c>
      <c r="E238" s="254" t="s">
        <v>206</v>
      </c>
      <c r="F238" s="255">
        <f t="shared" si="4"/>
        <v>168990</v>
      </c>
      <c r="G238" s="253" t="s">
        <v>507</v>
      </c>
      <c r="H238" s="264">
        <v>112990</v>
      </c>
      <c r="I238" s="4"/>
      <c r="K238" s="230"/>
    </row>
    <row r="239" spans="1:11" ht="15">
      <c r="A239" s="4"/>
      <c r="B239" s="67" t="s">
        <v>371</v>
      </c>
      <c r="C239" s="68" t="s">
        <v>32</v>
      </c>
      <c r="D239" s="254">
        <v>183990</v>
      </c>
      <c r="E239" s="254" t="s">
        <v>206</v>
      </c>
      <c r="F239" s="255">
        <f t="shared" si="4"/>
        <v>183990</v>
      </c>
      <c r="G239" s="253" t="s">
        <v>507</v>
      </c>
      <c r="H239" s="264">
        <v>122990</v>
      </c>
      <c r="I239" s="4"/>
      <c r="K239" s="230"/>
    </row>
    <row r="240" spans="1:11" ht="15">
      <c r="A240" s="4"/>
      <c r="B240" s="67" t="s">
        <v>372</v>
      </c>
      <c r="C240" s="68" t="s">
        <v>32</v>
      </c>
      <c r="D240" s="254">
        <v>213990</v>
      </c>
      <c r="E240" s="254" t="s">
        <v>206</v>
      </c>
      <c r="F240" s="255">
        <f t="shared" si="4"/>
        <v>213990</v>
      </c>
      <c r="G240" s="253" t="s">
        <v>507</v>
      </c>
      <c r="H240" s="264">
        <v>142990</v>
      </c>
      <c r="I240" s="4"/>
      <c r="K240" s="230"/>
    </row>
    <row r="241" spans="1:11" ht="15">
      <c r="A241" s="4"/>
      <c r="B241" s="67" t="s">
        <v>373</v>
      </c>
      <c r="C241" s="68" t="s">
        <v>32</v>
      </c>
      <c r="D241" s="254">
        <v>282990</v>
      </c>
      <c r="E241" s="254" t="s">
        <v>206</v>
      </c>
      <c r="F241" s="255">
        <f t="shared" si="4"/>
        <v>282990</v>
      </c>
      <c r="G241" s="253" t="s">
        <v>507</v>
      </c>
      <c r="H241" s="264">
        <v>188990</v>
      </c>
      <c r="I241" s="4"/>
      <c r="K241" s="230"/>
    </row>
    <row r="242" spans="1:11" ht="15">
      <c r="A242" s="4"/>
      <c r="B242" s="67" t="s">
        <v>374</v>
      </c>
      <c r="C242" s="68" t="s">
        <v>32</v>
      </c>
      <c r="D242" s="254">
        <v>321990</v>
      </c>
      <c r="E242" s="254" t="s">
        <v>206</v>
      </c>
      <c r="F242" s="255">
        <f t="shared" si="4"/>
        <v>321990</v>
      </c>
      <c r="G242" s="253" t="s">
        <v>507</v>
      </c>
      <c r="H242" s="264">
        <v>214990</v>
      </c>
      <c r="I242" s="4"/>
      <c r="K242" s="230"/>
    </row>
    <row r="243" spans="1:11" ht="15">
      <c r="A243" s="4"/>
      <c r="B243" s="67" t="s">
        <v>375</v>
      </c>
      <c r="C243" s="68" t="s">
        <v>14</v>
      </c>
      <c r="D243" s="254" t="e">
        <v>#N/A</v>
      </c>
      <c r="E243" s="254" t="s">
        <v>35</v>
      </c>
      <c r="F243" s="255" t="e">
        <f t="shared" si="4"/>
        <v>#N/A</v>
      </c>
      <c r="G243" s="253" t="s">
        <v>507</v>
      </c>
      <c r="H243" s="264" t="e">
        <v>#N/A</v>
      </c>
      <c r="I243" s="4"/>
      <c r="K243" s="230"/>
    </row>
    <row r="244" spans="1:11" ht="15">
      <c r="A244" s="4"/>
      <c r="B244" s="67" t="s">
        <v>284</v>
      </c>
      <c r="C244" s="68" t="s">
        <v>33</v>
      </c>
      <c r="D244" s="254">
        <v>22390</v>
      </c>
      <c r="E244" s="254" t="s">
        <v>205</v>
      </c>
      <c r="F244" s="255">
        <f t="shared" si="4"/>
        <v>22390</v>
      </c>
      <c r="G244" s="253" t="s">
        <v>507</v>
      </c>
      <c r="H244" s="264">
        <v>27690</v>
      </c>
      <c r="I244" s="4"/>
      <c r="K244" s="230"/>
    </row>
    <row r="245" spans="1:11" ht="15">
      <c r="A245" s="4"/>
      <c r="B245" s="67" t="s">
        <v>286</v>
      </c>
      <c r="C245" s="68" t="s">
        <v>33</v>
      </c>
      <c r="D245" s="254">
        <v>23790</v>
      </c>
      <c r="E245" s="254" t="s">
        <v>205</v>
      </c>
      <c r="F245" s="255">
        <f t="shared" si="4"/>
        <v>23790</v>
      </c>
      <c r="G245" s="253" t="s">
        <v>507</v>
      </c>
      <c r="H245" s="264">
        <v>29390</v>
      </c>
      <c r="I245" s="4"/>
      <c r="K245" s="230"/>
    </row>
    <row r="246" spans="1:11" ht="15">
      <c r="A246" s="4"/>
      <c r="B246" s="67" t="s">
        <v>288</v>
      </c>
      <c r="C246" s="68" t="s">
        <v>33</v>
      </c>
      <c r="D246" s="254">
        <v>26990</v>
      </c>
      <c r="E246" s="254" t="s">
        <v>205</v>
      </c>
      <c r="F246" s="255">
        <f t="shared" si="4"/>
        <v>26990</v>
      </c>
      <c r="G246" s="253" t="s">
        <v>507</v>
      </c>
      <c r="H246" s="264">
        <v>33290</v>
      </c>
      <c r="I246" s="4"/>
      <c r="K246" s="230"/>
    </row>
    <row r="247" spans="1:11" ht="15">
      <c r="A247" s="4"/>
      <c r="B247" s="67" t="s">
        <v>485</v>
      </c>
      <c r="C247" s="68" t="s">
        <v>34</v>
      </c>
      <c r="D247" s="254">
        <v>151990</v>
      </c>
      <c r="E247" s="254" t="s">
        <v>206</v>
      </c>
      <c r="F247" s="255">
        <f t="shared" si="4"/>
        <v>151990</v>
      </c>
      <c r="G247" s="253" t="s">
        <v>507</v>
      </c>
      <c r="H247" s="264">
        <v>100990</v>
      </c>
      <c r="I247" s="4"/>
      <c r="K247" s="230"/>
    </row>
    <row r="248" spans="1:11" ht="15">
      <c r="A248" s="4"/>
      <c r="B248" s="67" t="s">
        <v>204</v>
      </c>
      <c r="C248" s="68" t="s">
        <v>34</v>
      </c>
      <c r="D248" s="254">
        <v>163000</v>
      </c>
      <c r="E248" s="254" t="s">
        <v>206</v>
      </c>
      <c r="F248" s="255">
        <f t="shared" si="4"/>
        <v>163000</v>
      </c>
      <c r="G248" s="253" t="s">
        <v>507</v>
      </c>
      <c r="H248" s="264">
        <v>109000</v>
      </c>
      <c r="I248" s="4"/>
      <c r="K248" s="230"/>
    </row>
    <row r="249" spans="1:11" ht="15">
      <c r="A249" s="4"/>
      <c r="B249" s="67" t="s">
        <v>486</v>
      </c>
      <c r="C249" s="68" t="s">
        <v>34</v>
      </c>
      <c r="D249" s="254">
        <v>109990</v>
      </c>
      <c r="E249" s="254" t="s">
        <v>206</v>
      </c>
      <c r="F249" s="255">
        <f t="shared" si="4"/>
        <v>109990</v>
      </c>
      <c r="G249" s="253" t="s">
        <v>507</v>
      </c>
      <c r="H249" s="264">
        <v>72990</v>
      </c>
      <c r="I249" s="4"/>
      <c r="K249" s="230"/>
    </row>
    <row r="250" spans="1:11" ht="15">
      <c r="A250" s="4"/>
      <c r="B250" s="67" t="s">
        <v>487</v>
      </c>
      <c r="C250" s="68" t="s">
        <v>34</v>
      </c>
      <c r="D250" s="254">
        <v>135990</v>
      </c>
      <c r="E250" s="254" t="s">
        <v>206</v>
      </c>
      <c r="F250" s="255">
        <f t="shared" si="4"/>
        <v>135990</v>
      </c>
      <c r="G250" s="253" t="s">
        <v>507</v>
      </c>
      <c r="H250" s="264">
        <v>90990</v>
      </c>
      <c r="I250" s="4"/>
      <c r="K250" s="230"/>
    </row>
    <row r="251" spans="1:11" ht="15">
      <c r="A251" s="4"/>
      <c r="B251" s="67" t="s">
        <v>140</v>
      </c>
      <c r="C251" s="68" t="s">
        <v>34</v>
      </c>
      <c r="D251" s="254">
        <v>183990</v>
      </c>
      <c r="E251" s="254" t="s">
        <v>206</v>
      </c>
      <c r="F251" s="255">
        <f t="shared" si="4"/>
        <v>183990</v>
      </c>
      <c r="G251" s="253" t="s">
        <v>507</v>
      </c>
      <c r="H251" s="264">
        <v>122990</v>
      </c>
      <c r="I251" s="4"/>
      <c r="K251" s="230"/>
    </row>
    <row r="252" spans="1:11" ht="15">
      <c r="A252" s="4"/>
      <c r="B252" s="67" t="s">
        <v>141</v>
      </c>
      <c r="C252" s="68" t="s">
        <v>34</v>
      </c>
      <c r="D252" s="254">
        <v>213990</v>
      </c>
      <c r="E252" s="254" t="s">
        <v>206</v>
      </c>
      <c r="F252" s="255">
        <f t="shared" si="4"/>
        <v>213990</v>
      </c>
      <c r="G252" s="253" t="s">
        <v>507</v>
      </c>
      <c r="H252" s="264">
        <v>142990</v>
      </c>
      <c r="I252" s="4"/>
      <c r="K252" s="230"/>
    </row>
    <row r="253" spans="1:11" ht="15">
      <c r="A253" s="4"/>
      <c r="B253" s="67" t="s">
        <v>488</v>
      </c>
      <c r="C253" s="68" t="s">
        <v>34</v>
      </c>
      <c r="D253" s="254">
        <v>282990</v>
      </c>
      <c r="E253" s="254" t="s">
        <v>206</v>
      </c>
      <c r="F253" s="255">
        <f t="shared" si="4"/>
        <v>282990</v>
      </c>
      <c r="G253" s="253" t="s">
        <v>507</v>
      </c>
      <c r="H253" s="264">
        <v>188990</v>
      </c>
      <c r="I253" s="4"/>
      <c r="K253" s="230"/>
    </row>
    <row r="254" spans="1:11" ht="15">
      <c r="A254" s="4"/>
      <c r="B254" s="67" t="s">
        <v>232</v>
      </c>
      <c r="C254" s="68" t="s">
        <v>33</v>
      </c>
      <c r="D254" s="254">
        <v>21590</v>
      </c>
      <c r="E254" s="254" t="s">
        <v>205</v>
      </c>
      <c r="F254" s="255">
        <f t="shared" ref="F254:F255" si="5">ROUND(D254*(1-VLOOKUP(E254,$D$2:$E$5,2,0)),2)</f>
        <v>21590</v>
      </c>
      <c r="G254" s="253" t="s">
        <v>507</v>
      </c>
      <c r="H254" s="264">
        <v>25700</v>
      </c>
      <c r="I254" s="4"/>
      <c r="K254" s="230"/>
    </row>
    <row r="255" spans="1:11" ht="15">
      <c r="A255" s="4"/>
      <c r="B255" s="67" t="s">
        <v>233</v>
      </c>
      <c r="C255" s="68" t="s">
        <v>33</v>
      </c>
      <c r="D255" s="254">
        <v>22990</v>
      </c>
      <c r="E255" s="254" t="s">
        <v>205</v>
      </c>
      <c r="F255" s="255">
        <f t="shared" si="5"/>
        <v>22990</v>
      </c>
      <c r="G255" s="253" t="s">
        <v>507</v>
      </c>
      <c r="H255" s="264">
        <v>27400</v>
      </c>
      <c r="I255" s="4"/>
      <c r="K255" s="230"/>
    </row>
    <row r="256" spans="1:11" ht="15">
      <c r="A256" s="4"/>
      <c r="B256" s="67" t="s">
        <v>234</v>
      </c>
      <c r="C256" s="68" t="s">
        <v>33</v>
      </c>
      <c r="D256" s="254">
        <v>27590</v>
      </c>
      <c r="E256" s="254" t="s">
        <v>205</v>
      </c>
      <c r="F256" s="255">
        <f t="shared" ref="F256:F263" si="6">ROUND(D256*(1-VLOOKUP(E256,$D$2:$E$5,2,0)),2)</f>
        <v>27590</v>
      </c>
      <c r="G256" s="253" t="s">
        <v>507</v>
      </c>
      <c r="H256" s="264">
        <v>32800</v>
      </c>
      <c r="I256" s="4"/>
      <c r="K256" s="230"/>
    </row>
    <row r="257" spans="1:11" ht="15">
      <c r="A257" s="4"/>
      <c r="B257" s="67" t="s">
        <v>235</v>
      </c>
      <c r="C257" s="68" t="s">
        <v>33</v>
      </c>
      <c r="D257" s="254">
        <v>41890</v>
      </c>
      <c r="E257" s="254" t="s">
        <v>205</v>
      </c>
      <c r="F257" s="255">
        <f t="shared" si="6"/>
        <v>41890</v>
      </c>
      <c r="G257" s="253" t="s">
        <v>507</v>
      </c>
      <c r="H257" s="264">
        <v>49800</v>
      </c>
      <c r="I257" s="4"/>
      <c r="K257" s="230"/>
    </row>
    <row r="258" spans="1:11" ht="15">
      <c r="A258" s="4"/>
      <c r="B258" s="67" t="s">
        <v>236</v>
      </c>
      <c r="C258" s="68" t="s">
        <v>33</v>
      </c>
      <c r="D258" s="254">
        <v>52390</v>
      </c>
      <c r="E258" s="254" t="s">
        <v>205</v>
      </c>
      <c r="F258" s="255">
        <f t="shared" si="6"/>
        <v>52390</v>
      </c>
      <c r="G258" s="253" t="s">
        <v>507</v>
      </c>
      <c r="H258" s="264">
        <v>62300</v>
      </c>
      <c r="I258" s="4"/>
      <c r="K258" s="230"/>
    </row>
    <row r="259" spans="1:11" ht="15">
      <c r="A259" s="4"/>
      <c r="B259" s="67" t="s">
        <v>491</v>
      </c>
      <c r="C259" s="68" t="s">
        <v>33</v>
      </c>
      <c r="D259" s="254">
        <v>28590</v>
      </c>
      <c r="E259" s="254" t="s">
        <v>205</v>
      </c>
      <c r="F259" s="255">
        <f t="shared" si="6"/>
        <v>28590</v>
      </c>
      <c r="G259" s="253" t="s">
        <v>507</v>
      </c>
      <c r="H259" s="264">
        <v>35200</v>
      </c>
      <c r="I259" s="4"/>
      <c r="K259" s="230"/>
    </row>
    <row r="260" spans="1:11" ht="15">
      <c r="A260" s="4"/>
      <c r="B260" s="67" t="s">
        <v>492</v>
      </c>
      <c r="C260" s="68" t="s">
        <v>33</v>
      </c>
      <c r="D260" s="254">
        <v>29990</v>
      </c>
      <c r="E260" s="254" t="s">
        <v>205</v>
      </c>
      <c r="F260" s="255">
        <f t="shared" si="6"/>
        <v>29990</v>
      </c>
      <c r="G260" s="253" t="s">
        <v>507</v>
      </c>
      <c r="H260" s="264">
        <v>37000</v>
      </c>
      <c r="I260" s="4"/>
      <c r="K260" s="230"/>
    </row>
    <row r="261" spans="1:11" ht="15">
      <c r="A261" s="4"/>
      <c r="B261" s="67" t="s">
        <v>493</v>
      </c>
      <c r="C261" s="68" t="s">
        <v>33</v>
      </c>
      <c r="D261" s="254">
        <v>33190</v>
      </c>
      <c r="E261" s="254" t="s">
        <v>205</v>
      </c>
      <c r="F261" s="255">
        <f t="shared" si="6"/>
        <v>33190</v>
      </c>
      <c r="G261" s="253" t="s">
        <v>507</v>
      </c>
      <c r="H261" s="264">
        <v>40900</v>
      </c>
      <c r="I261" s="4"/>
      <c r="K261" s="230"/>
    </row>
    <row r="262" spans="1:11" ht="15">
      <c r="A262" s="4"/>
      <c r="B262" s="67" t="s">
        <v>494</v>
      </c>
      <c r="C262" s="68" t="s">
        <v>33</v>
      </c>
      <c r="D262" s="254">
        <v>50990</v>
      </c>
      <c r="E262" s="254" t="s">
        <v>205</v>
      </c>
      <c r="F262" s="255">
        <f t="shared" si="6"/>
        <v>50990</v>
      </c>
      <c r="G262" s="253" t="s">
        <v>507</v>
      </c>
      <c r="H262" s="264">
        <v>62800</v>
      </c>
      <c r="I262" s="4"/>
      <c r="K262" s="230"/>
    </row>
    <row r="263" spans="1:11" ht="15">
      <c r="A263" s="4"/>
      <c r="B263" s="67" t="s">
        <v>495</v>
      </c>
      <c r="C263" s="68" t="s">
        <v>33</v>
      </c>
      <c r="D263" s="254">
        <v>63590</v>
      </c>
      <c r="E263" s="254" t="s">
        <v>205</v>
      </c>
      <c r="F263" s="255">
        <f t="shared" si="6"/>
        <v>63590</v>
      </c>
      <c r="G263" s="253" t="s">
        <v>507</v>
      </c>
      <c r="H263" s="264">
        <v>78400</v>
      </c>
      <c r="I263" s="4"/>
      <c r="K263" s="230"/>
    </row>
    <row r="264" spans="1:11" ht="15">
      <c r="A264" s="4"/>
      <c r="B264" s="67" t="s">
        <v>13</v>
      </c>
      <c r="C264" s="273" t="s">
        <v>14</v>
      </c>
      <c r="D264" s="254" t="e">
        <v>#N/A</v>
      </c>
      <c r="E264" s="254" t="s">
        <v>35</v>
      </c>
      <c r="F264" s="255" t="e">
        <f t="shared" ref="F264:F267" si="7">ROUND(D264*(1-VLOOKUP(E264,$D$2:$E$5,2,0)),2)</f>
        <v>#N/A</v>
      </c>
      <c r="G264" s="253" t="s">
        <v>507</v>
      </c>
      <c r="H264" s="264" t="e">
        <v>#N/A</v>
      </c>
      <c r="I264" s="4"/>
      <c r="K264" s="230"/>
    </row>
    <row r="265" spans="1:11" ht="15">
      <c r="A265" s="4"/>
      <c r="B265" s="67" t="s">
        <v>18</v>
      </c>
      <c r="C265" s="68" t="s">
        <v>34</v>
      </c>
      <c r="D265" s="254">
        <v>26990</v>
      </c>
      <c r="E265" s="254" t="s">
        <v>206</v>
      </c>
      <c r="F265" s="255">
        <f t="shared" si="7"/>
        <v>26990</v>
      </c>
      <c r="G265" s="253" t="s">
        <v>507</v>
      </c>
      <c r="H265" s="264">
        <v>17990</v>
      </c>
      <c r="I265" s="4"/>
      <c r="K265" s="230"/>
    </row>
    <row r="266" spans="1:11" ht="15">
      <c r="A266" s="4"/>
      <c r="B266" s="67" t="s">
        <v>19</v>
      </c>
      <c r="C266" s="68" t="s">
        <v>34</v>
      </c>
      <c r="D266" s="254">
        <v>66000</v>
      </c>
      <c r="E266" s="254" t="s">
        <v>206</v>
      </c>
      <c r="F266" s="255">
        <f t="shared" si="7"/>
        <v>66000</v>
      </c>
      <c r="G266" s="253" t="s">
        <v>507</v>
      </c>
      <c r="H266" s="264">
        <v>44000</v>
      </c>
      <c r="I266" s="4"/>
      <c r="K266" s="230"/>
    </row>
    <row r="267" spans="1:11" ht="15">
      <c r="A267" s="4"/>
      <c r="B267" s="67" t="s">
        <v>498</v>
      </c>
      <c r="C267" s="68" t="s">
        <v>34</v>
      </c>
      <c r="D267" s="254">
        <v>81400</v>
      </c>
      <c r="E267" s="254" t="s">
        <v>206</v>
      </c>
      <c r="F267" s="255">
        <f t="shared" si="7"/>
        <v>81400</v>
      </c>
      <c r="G267" s="253" t="s">
        <v>507</v>
      </c>
      <c r="H267" s="264">
        <v>54000</v>
      </c>
      <c r="I267" s="4"/>
      <c r="K267" s="230"/>
    </row>
    <row r="268" spans="1:11" ht="15">
      <c r="A268" s="4"/>
      <c r="B268" s="67" t="s">
        <v>499</v>
      </c>
      <c r="C268" s="68" t="s">
        <v>34</v>
      </c>
      <c r="D268" s="254">
        <v>84400</v>
      </c>
      <c r="E268" s="254" t="s">
        <v>206</v>
      </c>
      <c r="F268" s="255">
        <f t="shared" ref="F268:F274" si="8">ROUND(D268*(1-VLOOKUP(E268,$D$2:$E$5,2,0)),2)</f>
        <v>84400</v>
      </c>
      <c r="G268" s="253" t="s">
        <v>507</v>
      </c>
      <c r="H268" s="264">
        <v>56000</v>
      </c>
      <c r="I268" s="4"/>
      <c r="K268" s="230"/>
    </row>
    <row r="269" spans="1:11" ht="15">
      <c r="A269" s="4"/>
      <c r="B269" s="67" t="str">
        <f>B266&amp;"/-40"</f>
        <v>MOU-12HN1-Q/-40</v>
      </c>
      <c r="C269" s="68" t="s">
        <v>34</v>
      </c>
      <c r="D269" s="254">
        <v>81390</v>
      </c>
      <c r="E269" s="254" t="s">
        <v>206</v>
      </c>
      <c r="F269" s="255">
        <f t="shared" si="8"/>
        <v>81390</v>
      </c>
      <c r="G269" s="253" t="s">
        <v>507</v>
      </c>
      <c r="H269" s="264">
        <v>54000</v>
      </c>
      <c r="I269" s="4"/>
      <c r="K269" s="230"/>
    </row>
    <row r="270" spans="1:11" ht="15">
      <c r="A270" s="4"/>
      <c r="B270" s="67" t="s">
        <v>500</v>
      </c>
      <c r="C270" s="68" t="s">
        <v>34</v>
      </c>
      <c r="D270" s="254">
        <v>103400</v>
      </c>
      <c r="E270" s="254" t="s">
        <v>206</v>
      </c>
      <c r="F270" s="255">
        <f t="shared" si="8"/>
        <v>103400</v>
      </c>
      <c r="G270" s="253" t="s">
        <v>507</v>
      </c>
      <c r="H270" s="264">
        <v>69000</v>
      </c>
      <c r="I270" s="4"/>
      <c r="K270" s="230"/>
    </row>
    <row r="271" spans="1:11" ht="15">
      <c r="A271" s="4"/>
      <c r="B271" s="67" t="s">
        <v>38</v>
      </c>
      <c r="C271" s="68" t="s">
        <v>34</v>
      </c>
      <c r="D271" s="254">
        <v>137700</v>
      </c>
      <c r="E271" s="254" t="s">
        <v>206</v>
      </c>
      <c r="F271" s="255">
        <f t="shared" si="8"/>
        <v>137700</v>
      </c>
      <c r="G271" s="253" t="s">
        <v>507</v>
      </c>
      <c r="H271" s="264">
        <v>92000</v>
      </c>
      <c r="I271" s="4"/>
      <c r="K271" s="230"/>
    </row>
    <row r="272" spans="1:11" ht="15">
      <c r="A272" s="4"/>
      <c r="B272" s="67" t="s">
        <v>501</v>
      </c>
      <c r="C272" s="68" t="s">
        <v>34</v>
      </c>
      <c r="D272" s="254">
        <v>162700</v>
      </c>
      <c r="E272" s="254" t="s">
        <v>206</v>
      </c>
      <c r="F272" s="255">
        <f t="shared" si="8"/>
        <v>162700</v>
      </c>
      <c r="G272" s="253" t="s">
        <v>507</v>
      </c>
      <c r="H272" s="264">
        <v>109000</v>
      </c>
      <c r="I272" s="4"/>
      <c r="K272" s="230"/>
    </row>
    <row r="273" spans="1:11" ht="15">
      <c r="A273" s="4"/>
      <c r="B273" s="67" t="s">
        <v>502</v>
      </c>
      <c r="C273" s="68" t="s">
        <v>34</v>
      </c>
      <c r="D273" s="254">
        <v>182700</v>
      </c>
      <c r="E273" s="254" t="s">
        <v>206</v>
      </c>
      <c r="F273" s="255">
        <f t="shared" si="8"/>
        <v>182700</v>
      </c>
      <c r="G273" s="253" t="s">
        <v>507</v>
      </c>
      <c r="H273" s="264">
        <v>122000</v>
      </c>
      <c r="I273" s="4"/>
      <c r="K273" s="230"/>
    </row>
    <row r="274" spans="1:11" ht="15">
      <c r="A274" s="4"/>
      <c r="B274" s="67" t="s">
        <v>37</v>
      </c>
      <c r="C274" s="68" t="s">
        <v>34</v>
      </c>
      <c r="D274" s="254">
        <v>103390</v>
      </c>
      <c r="E274" s="254" t="s">
        <v>206</v>
      </c>
      <c r="F274" s="255">
        <f t="shared" si="8"/>
        <v>103390</v>
      </c>
      <c r="G274" s="253" t="s">
        <v>507</v>
      </c>
      <c r="H274" s="264" t="e">
        <v>#N/A</v>
      </c>
      <c r="I274" s="4"/>
      <c r="K274" s="230"/>
    </row>
    <row r="275" spans="1:11" ht="15">
      <c r="A275" s="4"/>
      <c r="B275" s="67" t="s">
        <v>21</v>
      </c>
      <c r="C275" s="68" t="s">
        <v>34</v>
      </c>
      <c r="D275" s="254">
        <v>33990</v>
      </c>
      <c r="E275" s="254" t="s">
        <v>206</v>
      </c>
      <c r="F275" s="255">
        <f t="shared" ref="F275:F277" si="9">ROUND(D275*(1-VLOOKUP(E275,$D$2:$E$5,2,0)),2)</f>
        <v>33990</v>
      </c>
      <c r="G275" s="253" t="s">
        <v>507</v>
      </c>
      <c r="H275" s="264">
        <v>23000</v>
      </c>
      <c r="I275" s="4"/>
      <c r="K275" s="230"/>
    </row>
    <row r="276" spans="1:11" ht="15">
      <c r="A276" s="4"/>
      <c r="B276" s="67" t="s">
        <v>8</v>
      </c>
      <c r="C276" s="68" t="s">
        <v>34</v>
      </c>
      <c r="D276" s="254">
        <v>47990</v>
      </c>
      <c r="E276" s="254" t="s">
        <v>206</v>
      </c>
      <c r="F276" s="255">
        <f t="shared" si="9"/>
        <v>47990</v>
      </c>
      <c r="G276" s="253" t="s">
        <v>507</v>
      </c>
      <c r="H276" s="264">
        <v>32000</v>
      </c>
      <c r="I276" s="4"/>
      <c r="K276" s="230"/>
    </row>
    <row r="277" spans="1:11" ht="15">
      <c r="A277" s="4"/>
      <c r="B277" s="67" t="s">
        <v>9</v>
      </c>
      <c r="C277" s="68" t="s">
        <v>34</v>
      </c>
      <c r="D277" s="254">
        <v>60990</v>
      </c>
      <c r="E277" s="254" t="s">
        <v>206</v>
      </c>
      <c r="F277" s="255">
        <f t="shared" si="9"/>
        <v>60990</v>
      </c>
      <c r="G277" s="253" t="s">
        <v>507</v>
      </c>
      <c r="H277" s="264">
        <v>41000</v>
      </c>
      <c r="I277" s="4"/>
      <c r="K277" s="230"/>
    </row>
    <row r="278" spans="1:11" ht="15">
      <c r="A278" s="4"/>
      <c r="B278" s="67" t="s">
        <v>23</v>
      </c>
      <c r="C278" s="68" t="s">
        <v>35</v>
      </c>
      <c r="D278" s="254" t="e">
        <v>#N/A</v>
      </c>
      <c r="E278" s="254" t="s">
        <v>35</v>
      </c>
      <c r="F278" s="255" t="e">
        <f t="shared" ref="F278:F279" si="10">ROUND(D278*(1-VLOOKUP(E278,$D$2:$E$5,2,0)),2)</f>
        <v>#N/A</v>
      </c>
      <c r="G278" s="253" t="s">
        <v>507</v>
      </c>
      <c r="H278" s="264" t="e">
        <v>#N/A</v>
      </c>
      <c r="I278" s="4"/>
      <c r="K278" s="230"/>
    </row>
    <row r="279" spans="1:11" ht="15">
      <c r="A279" s="4"/>
      <c r="B279" s="67" t="s">
        <v>22</v>
      </c>
      <c r="C279" s="68" t="s">
        <v>34</v>
      </c>
      <c r="D279" s="254">
        <v>0</v>
      </c>
      <c r="E279" s="254" t="s">
        <v>206</v>
      </c>
      <c r="F279" s="255">
        <f t="shared" si="10"/>
        <v>0</v>
      </c>
      <c r="G279" s="253" t="s">
        <v>507</v>
      </c>
      <c r="H279" s="264">
        <v>59000</v>
      </c>
      <c r="I279" s="4"/>
      <c r="K279" s="230"/>
    </row>
    <row r="280" spans="1:11" ht="15">
      <c r="A280" s="4"/>
      <c r="B280" s="67" t="s">
        <v>28</v>
      </c>
      <c r="C280" s="68" t="s">
        <v>34</v>
      </c>
      <c r="D280" s="254">
        <v>46990</v>
      </c>
      <c r="E280" s="254" t="s">
        <v>206</v>
      </c>
      <c r="F280" s="255">
        <f t="shared" ref="F280:F282" si="11">ROUND(D280*(1-VLOOKUP(E280,$D$2:$E$5,2,0)),2)</f>
        <v>46990</v>
      </c>
      <c r="G280" s="253" t="s">
        <v>507</v>
      </c>
      <c r="H280" s="264">
        <v>30990</v>
      </c>
      <c r="I280" s="4"/>
      <c r="K280" s="230"/>
    </row>
    <row r="281" spans="1:11" ht="15">
      <c r="A281" s="4"/>
      <c r="B281" s="67" t="s">
        <v>20</v>
      </c>
      <c r="C281" s="68" t="s">
        <v>34</v>
      </c>
      <c r="D281" s="254">
        <v>71000</v>
      </c>
      <c r="E281" s="254" t="s">
        <v>206</v>
      </c>
      <c r="F281" s="255">
        <f t="shared" si="11"/>
        <v>71000</v>
      </c>
      <c r="G281" s="253" t="s">
        <v>507</v>
      </c>
      <c r="H281" s="264">
        <v>47000</v>
      </c>
      <c r="I281" s="4"/>
      <c r="K281" s="230"/>
    </row>
    <row r="282" spans="1:11" ht="15">
      <c r="A282" s="4"/>
      <c r="B282" s="67" t="s">
        <v>36</v>
      </c>
      <c r="C282" s="68" t="s">
        <v>34</v>
      </c>
      <c r="D282" s="254" t="e">
        <v>#N/A</v>
      </c>
      <c r="E282" s="254" t="s">
        <v>206</v>
      </c>
      <c r="F282" s="255" t="e">
        <f t="shared" si="11"/>
        <v>#N/A</v>
      </c>
      <c r="G282" s="253" t="s">
        <v>507</v>
      </c>
      <c r="H282" s="264" t="e">
        <v>#N/A</v>
      </c>
      <c r="I282" s="4"/>
      <c r="K282" s="230"/>
    </row>
    <row r="283" spans="1:11" ht="15">
      <c r="A283" s="4"/>
      <c r="B283" s="67" t="s">
        <v>503</v>
      </c>
      <c r="C283" s="68" t="s">
        <v>34</v>
      </c>
      <c r="D283" s="254" t="e">
        <v>#N/A</v>
      </c>
      <c r="E283" s="254" t="s">
        <v>206</v>
      </c>
      <c r="F283" s="255" t="e">
        <f t="shared" ref="F283:F286" si="12">ROUND(D283*(1-VLOOKUP(E283,$D$2:$E$5,2,0)),2)</f>
        <v>#N/A</v>
      </c>
      <c r="G283" s="253" t="s">
        <v>507</v>
      </c>
      <c r="H283" s="264" t="e">
        <v>#N/A</v>
      </c>
      <c r="I283" s="4"/>
      <c r="K283" s="230"/>
    </row>
    <row r="284" spans="1:11" ht="15">
      <c r="A284" s="4"/>
      <c r="B284" s="67" t="s">
        <v>504</v>
      </c>
      <c r="C284" s="68" t="s">
        <v>34</v>
      </c>
      <c r="D284" s="254" t="e">
        <v>#N/A</v>
      </c>
      <c r="E284" s="254" t="s">
        <v>206</v>
      </c>
      <c r="F284" s="255" t="e">
        <f t="shared" si="12"/>
        <v>#N/A</v>
      </c>
      <c r="G284" s="253" t="s">
        <v>507</v>
      </c>
      <c r="H284" s="264" t="e">
        <v>#N/A</v>
      </c>
      <c r="I284" s="4"/>
      <c r="K284" s="230"/>
    </row>
    <row r="285" spans="1:11" ht="15">
      <c r="A285" s="4"/>
      <c r="B285" s="67" t="s">
        <v>505</v>
      </c>
      <c r="C285" s="68" t="s">
        <v>34</v>
      </c>
      <c r="D285" s="254" t="e">
        <v>#N/A</v>
      </c>
      <c r="E285" s="254" t="s">
        <v>206</v>
      </c>
      <c r="F285" s="255" t="e">
        <f t="shared" si="12"/>
        <v>#N/A</v>
      </c>
      <c r="G285" s="253" t="s">
        <v>507</v>
      </c>
      <c r="H285" s="264" t="e">
        <v>#N/A</v>
      </c>
      <c r="I285" s="4"/>
      <c r="K285" s="230"/>
    </row>
    <row r="286" spans="1:11" ht="15">
      <c r="A286" s="4"/>
      <c r="B286" s="67" t="s">
        <v>506</v>
      </c>
      <c r="C286" s="68" t="s">
        <v>34</v>
      </c>
      <c r="D286" s="254" t="e">
        <v>#N/A</v>
      </c>
      <c r="E286" s="254" t="s">
        <v>206</v>
      </c>
      <c r="F286" s="255" t="e">
        <f t="shared" si="12"/>
        <v>#N/A</v>
      </c>
      <c r="G286" s="253" t="s">
        <v>507</v>
      </c>
      <c r="H286" s="264" t="e">
        <v>#N/A</v>
      </c>
      <c r="I286" s="4"/>
      <c r="K286" s="230"/>
    </row>
    <row r="287" spans="1:11" ht="15">
      <c r="A287" s="4"/>
      <c r="B287" s="67" t="s">
        <v>511</v>
      </c>
      <c r="C287" s="68" t="s">
        <v>33</v>
      </c>
      <c r="D287" s="254">
        <v>28590</v>
      </c>
      <c r="E287" s="254" t="s">
        <v>205</v>
      </c>
      <c r="F287" s="255"/>
      <c r="G287" s="253" t="s">
        <v>507</v>
      </c>
      <c r="H287" s="264">
        <v>35200</v>
      </c>
      <c r="I287" s="4"/>
      <c r="K287" s="230"/>
    </row>
    <row r="288" spans="1:11" ht="15">
      <c r="A288" s="4"/>
      <c r="B288" s="67" t="s">
        <v>512</v>
      </c>
      <c r="C288" s="68" t="s">
        <v>33</v>
      </c>
      <c r="D288" s="254">
        <v>29990</v>
      </c>
      <c r="E288" s="254" t="s">
        <v>205</v>
      </c>
      <c r="F288" s="255"/>
      <c r="G288" s="253" t="s">
        <v>507</v>
      </c>
      <c r="H288" s="264">
        <v>37000</v>
      </c>
      <c r="I288" s="4"/>
      <c r="K288" s="230"/>
    </row>
    <row r="289" spans="1:11" ht="15">
      <c r="A289" s="4"/>
      <c r="B289" s="67" t="s">
        <v>513</v>
      </c>
      <c r="C289" s="68" t="s">
        <v>33</v>
      </c>
      <c r="D289" s="254">
        <v>33190</v>
      </c>
      <c r="E289" s="254" t="s">
        <v>205</v>
      </c>
      <c r="F289" s="255"/>
      <c r="G289" s="253" t="s">
        <v>507</v>
      </c>
      <c r="H289" s="264">
        <v>40900</v>
      </c>
      <c r="I289" s="4"/>
      <c r="K289" s="230"/>
    </row>
    <row r="290" spans="1:11" ht="15">
      <c r="A290" s="4"/>
      <c r="B290" s="67" t="s">
        <v>514</v>
      </c>
      <c r="C290" s="68" t="s">
        <v>33</v>
      </c>
      <c r="D290" s="254">
        <v>17500</v>
      </c>
      <c r="E290" s="254" t="s">
        <v>205</v>
      </c>
      <c r="F290" s="255"/>
      <c r="G290" s="253" t="s">
        <v>507</v>
      </c>
      <c r="H290" s="264">
        <v>21600</v>
      </c>
      <c r="I290" s="4"/>
      <c r="K290" s="230"/>
    </row>
    <row r="291" spans="1:11" ht="15">
      <c r="A291" s="4"/>
      <c r="B291" s="67" t="s">
        <v>516</v>
      </c>
      <c r="C291" s="68" t="s">
        <v>33</v>
      </c>
      <c r="D291" s="254">
        <v>18700</v>
      </c>
      <c r="E291" s="254" t="s">
        <v>205</v>
      </c>
      <c r="F291" s="255"/>
      <c r="G291" s="253" t="s">
        <v>507</v>
      </c>
      <c r="H291" s="264">
        <v>23000</v>
      </c>
      <c r="I291" s="4"/>
      <c r="K291" s="230"/>
    </row>
    <row r="292" spans="1:11" ht="15">
      <c r="A292" s="4"/>
      <c r="B292" s="67" t="s">
        <v>518</v>
      </c>
      <c r="C292" s="68" t="s">
        <v>33</v>
      </c>
      <c r="D292" s="254">
        <v>25000</v>
      </c>
      <c r="E292" s="254" t="s">
        <v>205</v>
      </c>
      <c r="F292" s="255"/>
      <c r="G292" s="253" t="s">
        <v>507</v>
      </c>
      <c r="H292" s="264">
        <v>30800</v>
      </c>
      <c r="I292" s="4"/>
      <c r="K292" s="230"/>
    </row>
    <row r="293" spans="1:11" ht="15">
      <c r="A293" s="4"/>
      <c r="B293" s="67" t="s">
        <v>515</v>
      </c>
      <c r="C293" s="68" t="s">
        <v>33</v>
      </c>
      <c r="D293" s="254">
        <v>27490</v>
      </c>
      <c r="E293" s="254" t="s">
        <v>205</v>
      </c>
      <c r="F293" s="255"/>
      <c r="G293" s="253" t="s">
        <v>507</v>
      </c>
      <c r="H293" s="264">
        <v>33890</v>
      </c>
      <c r="I293" s="4"/>
      <c r="K293" s="230"/>
    </row>
    <row r="294" spans="1:11" ht="15">
      <c r="A294" s="4"/>
      <c r="B294" s="67" t="s">
        <v>517</v>
      </c>
      <c r="C294" s="68" t="s">
        <v>33</v>
      </c>
      <c r="D294" s="254">
        <v>29290</v>
      </c>
      <c r="E294" s="254" t="s">
        <v>205</v>
      </c>
      <c r="F294" s="255"/>
      <c r="G294" s="253" t="s">
        <v>507</v>
      </c>
      <c r="H294" s="264">
        <v>35990</v>
      </c>
      <c r="I294" s="4"/>
      <c r="K294" s="230"/>
    </row>
    <row r="295" spans="1:11" ht="15">
      <c r="A295" s="4"/>
      <c r="B295" s="67" t="s">
        <v>519</v>
      </c>
      <c r="C295" s="68" t="s">
        <v>33</v>
      </c>
      <c r="D295" s="254">
        <v>46490</v>
      </c>
      <c r="E295" s="254" t="s">
        <v>205</v>
      </c>
      <c r="F295" s="255"/>
      <c r="G295" s="253" t="s">
        <v>507</v>
      </c>
      <c r="H295" s="264">
        <v>57190</v>
      </c>
      <c r="I295" s="4"/>
      <c r="K295" s="230"/>
    </row>
    <row r="296" spans="1:11" ht="15">
      <c r="A296" s="4"/>
      <c r="B296" s="67" t="s">
        <v>531</v>
      </c>
      <c r="C296" s="68" t="s">
        <v>33</v>
      </c>
      <c r="D296" s="254">
        <v>16200</v>
      </c>
      <c r="E296" s="254" t="s">
        <v>205</v>
      </c>
      <c r="F296" s="255"/>
      <c r="G296" s="253" t="s">
        <v>507</v>
      </c>
      <c r="H296" s="264">
        <v>19900</v>
      </c>
      <c r="I296" s="4"/>
      <c r="K296" s="230"/>
    </row>
    <row r="297" spans="1:11" ht="15">
      <c r="A297" s="4"/>
      <c r="B297" s="67" t="s">
        <v>532</v>
      </c>
      <c r="C297" s="68" t="s">
        <v>33</v>
      </c>
      <c r="D297" s="254">
        <v>17400</v>
      </c>
      <c r="E297" s="254" t="s">
        <v>205</v>
      </c>
      <c r="F297" s="255"/>
      <c r="G297" s="253" t="s">
        <v>507</v>
      </c>
      <c r="H297" s="264">
        <v>21400</v>
      </c>
      <c r="I297" s="4"/>
      <c r="K297" s="230"/>
    </row>
    <row r="298" spans="1:11" ht="15">
      <c r="A298" s="4"/>
      <c r="B298" s="67" t="s">
        <v>526</v>
      </c>
      <c r="C298" s="68" t="s">
        <v>33</v>
      </c>
      <c r="D298" s="254">
        <v>18400</v>
      </c>
      <c r="E298" s="254" t="s">
        <v>205</v>
      </c>
      <c r="F298" s="255"/>
      <c r="G298" s="253" t="s">
        <v>507</v>
      </c>
      <c r="H298" s="264">
        <v>22800</v>
      </c>
      <c r="I298" s="4"/>
      <c r="K298" s="230"/>
    </row>
    <row r="299" spans="1:11" ht="15">
      <c r="A299" s="4"/>
      <c r="B299" s="67" t="s">
        <v>527</v>
      </c>
      <c r="C299" s="68" t="s">
        <v>33</v>
      </c>
      <c r="D299" s="254">
        <v>28500</v>
      </c>
      <c r="E299" s="254" t="s">
        <v>205</v>
      </c>
      <c r="F299" s="255"/>
      <c r="G299" s="253" t="s">
        <v>507</v>
      </c>
      <c r="H299" s="264">
        <v>35100</v>
      </c>
      <c r="I299" s="4"/>
      <c r="K299" s="230"/>
    </row>
    <row r="300" spans="1:11" ht="13.5" customHeight="1">
      <c r="A300" s="191"/>
      <c r="B300" s="67" t="s">
        <v>528</v>
      </c>
      <c r="C300" s="68" t="s">
        <v>33</v>
      </c>
      <c r="D300" s="254">
        <v>33800</v>
      </c>
      <c r="E300" s="254" t="s">
        <v>205</v>
      </c>
      <c r="F300" s="255"/>
      <c r="G300" s="253" t="s">
        <v>507</v>
      </c>
      <c r="H300" s="264">
        <v>41800</v>
      </c>
      <c r="I300" s="191"/>
      <c r="K300" s="230"/>
    </row>
    <row r="301" spans="1:11" ht="15">
      <c r="B301" s="67" t="s">
        <v>529</v>
      </c>
      <c r="C301" s="68" t="s">
        <v>33</v>
      </c>
      <c r="D301" s="254">
        <v>22290</v>
      </c>
      <c r="E301" s="254" t="s">
        <v>205</v>
      </c>
      <c r="F301" s="255"/>
      <c r="G301" s="253" t="s">
        <v>507</v>
      </c>
      <c r="H301" s="264">
        <v>27590</v>
      </c>
      <c r="I301" s="191"/>
      <c r="K301" s="230"/>
    </row>
    <row r="302" spans="1:11" ht="15">
      <c r="B302" s="67" t="s">
        <v>530</v>
      </c>
      <c r="C302" s="68" t="s">
        <v>33</v>
      </c>
      <c r="D302" s="254">
        <v>24090</v>
      </c>
      <c r="E302" s="254" t="s">
        <v>205</v>
      </c>
      <c r="F302" s="255"/>
      <c r="G302" s="253" t="s">
        <v>507</v>
      </c>
      <c r="H302" s="264">
        <v>29590</v>
      </c>
      <c r="I302" s="191"/>
    </row>
    <row r="303" spans="1:11" ht="15">
      <c r="B303" s="67" t="s">
        <v>346</v>
      </c>
      <c r="C303" s="68" t="s">
        <v>33</v>
      </c>
      <c r="D303" s="254">
        <v>26590</v>
      </c>
      <c r="E303" s="254" t="s">
        <v>205</v>
      </c>
      <c r="F303" s="255"/>
      <c r="G303" s="253" t="s">
        <v>507</v>
      </c>
      <c r="H303" s="264">
        <v>32690</v>
      </c>
      <c r="I303" s="191"/>
    </row>
    <row r="304" spans="1:11" ht="15">
      <c r="B304" s="67" t="s">
        <v>348</v>
      </c>
      <c r="C304" s="68" t="s">
        <v>33</v>
      </c>
      <c r="D304" s="254">
        <v>46490</v>
      </c>
      <c r="E304" s="254" t="s">
        <v>205</v>
      </c>
      <c r="F304" s="255"/>
      <c r="G304" s="253" t="s">
        <v>507</v>
      </c>
      <c r="H304" s="264">
        <v>57390</v>
      </c>
      <c r="I304" s="191"/>
    </row>
    <row r="305" spans="2:9" ht="15">
      <c r="B305" s="67" t="s">
        <v>350</v>
      </c>
      <c r="C305" s="68" t="s">
        <v>33</v>
      </c>
      <c r="D305" s="254">
        <v>60190</v>
      </c>
      <c r="E305" s="254" t="s">
        <v>205</v>
      </c>
      <c r="F305" s="255"/>
      <c r="G305" s="253" t="s">
        <v>507</v>
      </c>
      <c r="H305" s="264">
        <v>74190</v>
      </c>
      <c r="I305" s="191"/>
    </row>
    <row r="306" spans="2:9" ht="15">
      <c r="B306" s="67" t="s">
        <v>533</v>
      </c>
      <c r="C306" s="68" t="s">
        <v>33</v>
      </c>
      <c r="D306" s="254">
        <v>24800</v>
      </c>
      <c r="E306" s="254" t="s">
        <v>205</v>
      </c>
      <c r="F306" s="255"/>
      <c r="G306" s="253" t="s">
        <v>507</v>
      </c>
      <c r="H306" s="264">
        <v>30800</v>
      </c>
      <c r="I306" s="191"/>
    </row>
    <row r="307" spans="2:9" ht="15">
      <c r="B307" s="67" t="s">
        <v>534</v>
      </c>
      <c r="C307" s="68" t="s">
        <v>33</v>
      </c>
      <c r="D307" s="254">
        <v>26300</v>
      </c>
      <c r="E307" s="254" t="s">
        <v>205</v>
      </c>
      <c r="F307" s="255"/>
      <c r="G307" s="253" t="s">
        <v>507</v>
      </c>
      <c r="H307" s="264">
        <v>32700</v>
      </c>
      <c r="I307" s="191"/>
    </row>
    <row r="308" spans="2:9" ht="15">
      <c r="B308" s="67" t="s">
        <v>529</v>
      </c>
      <c r="C308" s="68" t="s">
        <v>33</v>
      </c>
      <c r="D308" s="254">
        <v>22290</v>
      </c>
      <c r="E308" s="254" t="s">
        <v>205</v>
      </c>
      <c r="F308" s="255"/>
      <c r="G308" s="253" t="s">
        <v>507</v>
      </c>
      <c r="H308" s="264">
        <v>27590</v>
      </c>
      <c r="I308" s="191"/>
    </row>
    <row r="309" spans="2:9" ht="15">
      <c r="B309" s="67" t="s">
        <v>530</v>
      </c>
      <c r="C309" s="68" t="s">
        <v>33</v>
      </c>
      <c r="D309" s="254">
        <v>24090</v>
      </c>
      <c r="E309" s="254" t="s">
        <v>205</v>
      </c>
      <c r="F309" s="255"/>
      <c r="G309" s="253" t="s">
        <v>507</v>
      </c>
      <c r="H309" s="264">
        <v>29590</v>
      </c>
      <c r="I309" s="191"/>
    </row>
    <row r="310" spans="2:9" ht="15">
      <c r="B310" s="67" t="s">
        <v>539</v>
      </c>
      <c r="C310" s="68" t="s">
        <v>33</v>
      </c>
      <c r="D310" s="254">
        <v>9600</v>
      </c>
      <c r="E310" s="254" t="s">
        <v>205</v>
      </c>
      <c r="F310" s="255"/>
      <c r="G310" s="253" t="s">
        <v>507</v>
      </c>
      <c r="H310" s="264">
        <v>11800</v>
      </c>
      <c r="I310" s="191"/>
    </row>
    <row r="311" spans="2:9" ht="15">
      <c r="B311" s="67" t="s">
        <v>541</v>
      </c>
      <c r="C311" s="68" t="s">
        <v>33</v>
      </c>
      <c r="D311" s="254">
        <v>10200</v>
      </c>
      <c r="E311" s="254" t="s">
        <v>205</v>
      </c>
      <c r="F311" s="255"/>
      <c r="G311" s="253" t="s">
        <v>507</v>
      </c>
      <c r="H311" s="264">
        <v>12600</v>
      </c>
      <c r="I311" s="191"/>
    </row>
    <row r="312" spans="2:9" ht="15">
      <c r="B312" s="67" t="s">
        <v>540</v>
      </c>
      <c r="C312" s="68" t="s">
        <v>33</v>
      </c>
      <c r="D312" s="254">
        <v>22390</v>
      </c>
      <c r="E312" s="254" t="s">
        <v>205</v>
      </c>
      <c r="F312" s="255"/>
      <c r="G312" s="253" t="s">
        <v>507</v>
      </c>
      <c r="H312" s="264">
        <v>27690</v>
      </c>
      <c r="I312" s="191"/>
    </row>
    <row r="313" spans="2:9" ht="15">
      <c r="B313" s="67" t="s">
        <v>542</v>
      </c>
      <c r="C313" s="68" t="s">
        <v>33</v>
      </c>
      <c r="D313" s="254">
        <v>23790</v>
      </c>
      <c r="E313" s="254" t="s">
        <v>205</v>
      </c>
      <c r="F313" s="255"/>
      <c r="G313" s="253" t="s">
        <v>507</v>
      </c>
      <c r="H313" s="264">
        <v>29390</v>
      </c>
      <c r="I313" s="191"/>
    </row>
    <row r="314" spans="2:9" ht="15">
      <c r="B314" s="67" t="s">
        <v>543</v>
      </c>
      <c r="C314" s="68" t="s">
        <v>33</v>
      </c>
      <c r="D314" s="254" t="e">
        <v>#N/A</v>
      </c>
      <c r="E314" s="254" t="s">
        <v>205</v>
      </c>
      <c r="F314" s="255"/>
      <c r="G314" s="253" t="s">
        <v>507</v>
      </c>
      <c r="H314" s="264"/>
      <c r="I314" s="191"/>
    </row>
    <row r="315" spans="2:9" ht="15">
      <c r="B315" s="67" t="s">
        <v>544</v>
      </c>
      <c r="C315" s="68" t="s">
        <v>33</v>
      </c>
      <c r="D315" s="254" t="e">
        <v>#N/A</v>
      </c>
      <c r="E315" s="254" t="s">
        <v>205</v>
      </c>
      <c r="F315" s="255"/>
      <c r="G315" s="253" t="s">
        <v>507</v>
      </c>
      <c r="H315" s="264"/>
      <c r="I315" s="191"/>
    </row>
    <row r="316" spans="2:9" ht="15">
      <c r="B316" s="67" t="s">
        <v>545</v>
      </c>
      <c r="C316" s="68" t="s">
        <v>33</v>
      </c>
      <c r="D316" s="254">
        <v>9600</v>
      </c>
      <c r="E316" s="254" t="s">
        <v>205</v>
      </c>
      <c r="F316" s="255"/>
      <c r="G316" s="253" t="s">
        <v>507</v>
      </c>
      <c r="H316" s="264">
        <v>11800</v>
      </c>
      <c r="I316" s="191"/>
    </row>
    <row r="317" spans="2:9" ht="15">
      <c r="B317" s="67" t="s">
        <v>547</v>
      </c>
      <c r="C317" s="68" t="s">
        <v>33</v>
      </c>
      <c r="D317" s="254">
        <v>10200</v>
      </c>
      <c r="E317" s="254" t="s">
        <v>205</v>
      </c>
      <c r="F317" s="255"/>
      <c r="G317" s="253" t="s">
        <v>507</v>
      </c>
      <c r="H317" s="264">
        <v>12600</v>
      </c>
      <c r="I317" s="191"/>
    </row>
    <row r="318" spans="2:9" ht="15">
      <c r="B318" s="67" t="s">
        <v>546</v>
      </c>
      <c r="C318" s="68" t="s">
        <v>33</v>
      </c>
      <c r="D318" s="254">
        <v>22390</v>
      </c>
      <c r="E318" s="254" t="s">
        <v>205</v>
      </c>
      <c r="F318" s="255"/>
      <c r="G318" s="253" t="s">
        <v>507</v>
      </c>
      <c r="H318" s="264">
        <v>27690</v>
      </c>
      <c r="I318" s="191"/>
    </row>
    <row r="319" spans="2:9" ht="15">
      <c r="B319" s="67" t="s">
        <v>548</v>
      </c>
      <c r="C319" s="68" t="s">
        <v>33</v>
      </c>
      <c r="D319" s="254">
        <v>23790</v>
      </c>
      <c r="E319" s="254" t="s">
        <v>205</v>
      </c>
      <c r="F319" s="255"/>
      <c r="G319" s="253" t="s">
        <v>507</v>
      </c>
      <c r="H319" s="264">
        <v>29390</v>
      </c>
      <c r="I319" s="191"/>
    </row>
    <row r="320" spans="2:9" ht="15">
      <c r="B320" s="67" t="s">
        <v>549</v>
      </c>
      <c r="C320" s="68" t="s">
        <v>32</v>
      </c>
      <c r="D320" s="254">
        <v>32990</v>
      </c>
      <c r="E320" s="254" t="s">
        <v>206</v>
      </c>
      <c r="F320" s="255"/>
      <c r="G320" s="253" t="s">
        <v>507</v>
      </c>
      <c r="H320" s="264">
        <v>21990</v>
      </c>
      <c r="I320" s="191"/>
    </row>
    <row r="321" spans="2:9" ht="15">
      <c r="B321" s="67" t="s">
        <v>550</v>
      </c>
      <c r="C321" s="68" t="s">
        <v>32</v>
      </c>
      <c r="D321" s="254">
        <v>34990</v>
      </c>
      <c r="E321" s="254" t="s">
        <v>206</v>
      </c>
      <c r="F321" s="255"/>
      <c r="G321" s="253" t="s">
        <v>507</v>
      </c>
      <c r="H321" s="264">
        <v>22990</v>
      </c>
      <c r="I321" s="191"/>
    </row>
    <row r="322" spans="2:9" ht="15">
      <c r="B322" s="67" t="s">
        <v>551</v>
      </c>
      <c r="C322" s="68" t="s">
        <v>32</v>
      </c>
      <c r="D322" s="254">
        <v>51990</v>
      </c>
      <c r="E322" s="254" t="s">
        <v>206</v>
      </c>
      <c r="F322" s="255"/>
      <c r="G322" s="253" t="s">
        <v>507</v>
      </c>
      <c r="H322" s="264">
        <v>34990</v>
      </c>
      <c r="I322" s="191"/>
    </row>
    <row r="323" spans="2:9" ht="15">
      <c r="B323" s="67" t="s">
        <v>552</v>
      </c>
      <c r="C323" s="68" t="s">
        <v>32</v>
      </c>
      <c r="D323" s="254">
        <v>57990</v>
      </c>
      <c r="E323" s="254" t="s">
        <v>205</v>
      </c>
      <c r="F323" s="255"/>
      <c r="G323" s="253" t="s">
        <v>507</v>
      </c>
      <c r="H323" s="264">
        <v>38990</v>
      </c>
      <c r="I323" s="191"/>
    </row>
    <row r="324" spans="2:9" ht="15">
      <c r="B324" s="67" t="s">
        <v>553</v>
      </c>
      <c r="C324" s="68" t="s">
        <v>32</v>
      </c>
      <c r="D324" s="254">
        <v>63990</v>
      </c>
      <c r="E324" s="254" t="s">
        <v>205</v>
      </c>
      <c r="F324" s="255"/>
      <c r="G324" s="253" t="s">
        <v>507</v>
      </c>
      <c r="H324" s="264">
        <v>42990</v>
      </c>
      <c r="I324" s="191"/>
    </row>
    <row r="325" spans="2:9" ht="15">
      <c r="B325" s="67" t="s">
        <v>554</v>
      </c>
      <c r="C325" s="68" t="s">
        <v>32</v>
      </c>
      <c r="D325" s="254">
        <v>30990</v>
      </c>
      <c r="E325" s="254" t="s">
        <v>206</v>
      </c>
      <c r="F325" s="255"/>
      <c r="G325" s="253" t="s">
        <v>507</v>
      </c>
      <c r="H325" s="264">
        <v>20990</v>
      </c>
      <c r="I325" s="191"/>
    </row>
    <row r="326" spans="2:9" ht="15">
      <c r="B326" s="67" t="s">
        <v>555</v>
      </c>
      <c r="C326" s="68" t="s">
        <v>32</v>
      </c>
      <c r="D326" s="254">
        <v>34990</v>
      </c>
      <c r="E326" s="254" t="s">
        <v>206</v>
      </c>
      <c r="F326" s="255"/>
      <c r="G326" s="253" t="s">
        <v>507</v>
      </c>
      <c r="H326" s="264">
        <v>22990</v>
      </c>
      <c r="I326" s="191"/>
    </row>
    <row r="327" spans="2:9" ht="15">
      <c r="B327" s="67" t="s">
        <v>556</v>
      </c>
      <c r="C327" s="68" t="s">
        <v>32</v>
      </c>
      <c r="D327" s="254">
        <v>45990</v>
      </c>
      <c r="E327" s="254" t="s">
        <v>206</v>
      </c>
      <c r="F327" s="255"/>
      <c r="G327" s="253" t="s">
        <v>507</v>
      </c>
      <c r="H327" s="264">
        <v>30990</v>
      </c>
      <c r="I327" s="191"/>
    </row>
    <row r="328" spans="2:9" ht="15">
      <c r="B328" s="67" t="s">
        <v>557</v>
      </c>
      <c r="C328" s="68" t="s">
        <v>32</v>
      </c>
      <c r="D328" s="254">
        <v>54990</v>
      </c>
      <c r="E328" s="254" t="s">
        <v>206</v>
      </c>
      <c r="F328" s="255"/>
      <c r="G328" s="253" t="s">
        <v>507</v>
      </c>
      <c r="H328" s="264">
        <v>36990</v>
      </c>
      <c r="I328" s="191"/>
    </row>
    <row r="329" spans="2:9" ht="15">
      <c r="B329" s="67" t="s">
        <v>558</v>
      </c>
      <c r="C329" s="68" t="s">
        <v>32</v>
      </c>
      <c r="D329" s="254">
        <v>57990</v>
      </c>
      <c r="E329" s="254" t="s">
        <v>206</v>
      </c>
      <c r="F329" s="255"/>
      <c r="G329" s="253" t="s">
        <v>507</v>
      </c>
      <c r="H329" s="264">
        <v>38990</v>
      </c>
      <c r="I329" s="191"/>
    </row>
    <row r="330" spans="2:9" ht="15">
      <c r="B330" s="67" t="s">
        <v>559</v>
      </c>
      <c r="C330" s="68" t="s">
        <v>32</v>
      </c>
      <c r="D330" s="254">
        <v>57990</v>
      </c>
      <c r="E330" s="254" t="s">
        <v>206</v>
      </c>
      <c r="F330" s="255"/>
      <c r="G330" s="253" t="s">
        <v>507</v>
      </c>
      <c r="H330" s="264">
        <v>38990</v>
      </c>
      <c r="I330" s="191"/>
    </row>
    <row r="331" spans="2:9" ht="15">
      <c r="B331" s="67" t="s">
        <v>560</v>
      </c>
      <c r="C331" s="68" t="s">
        <v>32</v>
      </c>
      <c r="D331" s="254">
        <v>66990</v>
      </c>
      <c r="E331" s="254" t="s">
        <v>206</v>
      </c>
      <c r="F331" s="255"/>
      <c r="G331" s="253" t="s">
        <v>507</v>
      </c>
      <c r="H331" s="264">
        <v>44990</v>
      </c>
      <c r="I331" s="191"/>
    </row>
    <row r="332" spans="2:9" ht="15">
      <c r="B332" s="67" t="s">
        <v>561</v>
      </c>
      <c r="C332" s="68" t="s">
        <v>32</v>
      </c>
      <c r="D332" s="254">
        <v>68990</v>
      </c>
      <c r="E332" s="254" t="s">
        <v>206</v>
      </c>
      <c r="F332" s="255"/>
      <c r="G332" s="253" t="s">
        <v>507</v>
      </c>
      <c r="H332" s="264">
        <v>45990</v>
      </c>
      <c r="I332" s="191"/>
    </row>
    <row r="333" spans="2:9" ht="15">
      <c r="B333" s="67" t="s">
        <v>656</v>
      </c>
      <c r="C333" s="68" t="s">
        <v>32</v>
      </c>
      <c r="D333" s="254" t="e">
        <v>#N/A</v>
      </c>
      <c r="E333" s="254" t="s">
        <v>206</v>
      </c>
      <c r="F333" s="255"/>
      <c r="G333" s="253" t="s">
        <v>507</v>
      </c>
      <c r="H333" s="264" t="e">
        <v>#N/A</v>
      </c>
      <c r="I333" s="191"/>
    </row>
    <row r="334" spans="2:9" ht="15">
      <c r="B334" s="67" t="s">
        <v>657</v>
      </c>
      <c r="C334" s="68" t="s">
        <v>32</v>
      </c>
      <c r="D334" s="254" t="e">
        <v>#N/A</v>
      </c>
      <c r="E334" s="254" t="s">
        <v>206</v>
      </c>
      <c r="F334" s="255"/>
      <c r="G334" s="253" t="s">
        <v>507</v>
      </c>
      <c r="H334" s="264" t="e">
        <v>#N/A</v>
      </c>
      <c r="I334" s="191"/>
    </row>
    <row r="335" spans="2:9" ht="15">
      <c r="B335" s="67" t="s">
        <v>658</v>
      </c>
      <c r="C335" s="68" t="s">
        <v>32</v>
      </c>
      <c r="D335" s="254" t="e">
        <v>#N/A</v>
      </c>
      <c r="E335" s="254" t="s">
        <v>206</v>
      </c>
      <c r="F335" s="255"/>
      <c r="G335" s="253" t="s">
        <v>507</v>
      </c>
      <c r="H335" s="264" t="e">
        <v>#N/A</v>
      </c>
      <c r="I335" s="191"/>
    </row>
    <row r="336" spans="2:9" ht="15">
      <c r="B336" s="67" t="s">
        <v>562</v>
      </c>
      <c r="C336" s="68" t="s">
        <v>34</v>
      </c>
      <c r="D336" s="254">
        <v>54990</v>
      </c>
      <c r="E336" s="254" t="s">
        <v>206</v>
      </c>
      <c r="F336" s="255"/>
      <c r="G336" s="253" t="s">
        <v>507</v>
      </c>
      <c r="H336" s="264">
        <v>36990</v>
      </c>
      <c r="I336" s="191"/>
    </row>
    <row r="337" spans="2:9" ht="15">
      <c r="B337" s="67" t="s">
        <v>563</v>
      </c>
      <c r="C337" s="68" t="s">
        <v>34</v>
      </c>
      <c r="D337" s="254">
        <v>60990</v>
      </c>
      <c r="E337" s="254" t="s">
        <v>206</v>
      </c>
      <c r="F337" s="255"/>
      <c r="G337" s="253" t="s">
        <v>507</v>
      </c>
      <c r="H337" s="264">
        <v>40990</v>
      </c>
      <c r="I337" s="191"/>
    </row>
    <row r="338" spans="2:9" ht="15">
      <c r="B338" s="67" t="s">
        <v>564</v>
      </c>
      <c r="C338" s="68" t="s">
        <v>14</v>
      </c>
      <c r="D338" s="254">
        <v>7000</v>
      </c>
      <c r="E338" s="254" t="s">
        <v>35</v>
      </c>
      <c r="F338" s="255"/>
      <c r="G338" s="253" t="s">
        <v>507</v>
      </c>
      <c r="H338" s="264">
        <v>8000</v>
      </c>
      <c r="I338" s="191"/>
    </row>
    <row r="339" spans="2:9" ht="15">
      <c r="B339" s="67" t="s">
        <v>560</v>
      </c>
      <c r="C339" s="68" t="s">
        <v>34</v>
      </c>
      <c r="D339" s="254">
        <v>66990</v>
      </c>
      <c r="E339" s="254" t="s">
        <v>206</v>
      </c>
      <c r="F339" s="255"/>
      <c r="G339" s="253" t="s">
        <v>507</v>
      </c>
      <c r="H339" s="264">
        <v>44990</v>
      </c>
      <c r="I339" s="191"/>
    </row>
    <row r="340" spans="2:9" ht="15">
      <c r="B340" s="67" t="s">
        <v>561</v>
      </c>
      <c r="C340" s="68" t="s">
        <v>34</v>
      </c>
      <c r="D340" s="254">
        <v>68990</v>
      </c>
      <c r="E340" s="254" t="s">
        <v>206</v>
      </c>
      <c r="F340" s="255"/>
      <c r="G340" s="253" t="s">
        <v>507</v>
      </c>
      <c r="H340" s="264">
        <v>45990</v>
      </c>
      <c r="I340" s="191"/>
    </row>
    <row r="341" spans="2:9" ht="15">
      <c r="B341" s="67" t="s">
        <v>566</v>
      </c>
      <c r="C341" s="68" t="s">
        <v>34</v>
      </c>
      <c r="D341" s="254">
        <v>73990</v>
      </c>
      <c r="E341" s="254" t="s">
        <v>206</v>
      </c>
      <c r="F341" s="255"/>
      <c r="G341" s="253" t="s">
        <v>507</v>
      </c>
      <c r="H341" s="264">
        <v>48990</v>
      </c>
      <c r="I341" s="191"/>
    </row>
    <row r="342" spans="2:9" ht="15">
      <c r="B342" s="67" t="s">
        <v>567</v>
      </c>
      <c r="C342" s="68" t="s">
        <v>34</v>
      </c>
      <c r="D342" s="254">
        <v>109990</v>
      </c>
      <c r="E342" s="254" t="s">
        <v>206</v>
      </c>
      <c r="F342" s="255"/>
      <c r="G342" s="253" t="s">
        <v>507</v>
      </c>
      <c r="H342" s="264">
        <v>72990</v>
      </c>
      <c r="I342" s="191"/>
    </row>
    <row r="343" spans="2:9" ht="15">
      <c r="B343" s="67" t="s">
        <v>568</v>
      </c>
      <c r="C343" s="68" t="s">
        <v>34</v>
      </c>
      <c r="D343" s="254">
        <v>115990</v>
      </c>
      <c r="E343" s="254" t="s">
        <v>206</v>
      </c>
      <c r="F343" s="255"/>
      <c r="G343" s="253" t="s">
        <v>507</v>
      </c>
      <c r="H343" s="264">
        <v>76990</v>
      </c>
      <c r="I343" s="191"/>
    </row>
    <row r="344" spans="2:9" ht="15">
      <c r="B344" s="67" t="s">
        <v>569</v>
      </c>
      <c r="C344" s="68" t="s">
        <v>34</v>
      </c>
      <c r="D344" s="254">
        <v>150990</v>
      </c>
      <c r="E344" s="254" t="s">
        <v>206</v>
      </c>
      <c r="F344" s="255"/>
      <c r="G344" s="253" t="s">
        <v>507</v>
      </c>
      <c r="H344" s="264">
        <v>100990</v>
      </c>
      <c r="I344" s="191"/>
    </row>
    <row r="345" spans="2:9" ht="15">
      <c r="B345" s="67" t="s">
        <v>571</v>
      </c>
      <c r="C345" s="68" t="s">
        <v>34</v>
      </c>
      <c r="D345" s="254">
        <v>82990</v>
      </c>
      <c r="E345" s="254" t="s">
        <v>206</v>
      </c>
      <c r="F345" s="255"/>
      <c r="G345" s="253" t="s">
        <v>507</v>
      </c>
      <c r="H345" s="264">
        <v>54990</v>
      </c>
      <c r="I345" s="191"/>
    </row>
    <row r="346" spans="2:9" ht="15">
      <c r="B346" s="67" t="s">
        <v>570</v>
      </c>
      <c r="C346" s="68" t="s">
        <v>34</v>
      </c>
      <c r="D346" s="254">
        <v>84990</v>
      </c>
      <c r="E346" s="254" t="s">
        <v>206</v>
      </c>
      <c r="F346" s="255"/>
      <c r="G346" s="253" t="s">
        <v>507</v>
      </c>
      <c r="H346" s="264">
        <v>56990</v>
      </c>
      <c r="I346" s="191"/>
    </row>
    <row r="347" spans="2:9" ht="15">
      <c r="B347" s="67" t="s">
        <v>572</v>
      </c>
      <c r="C347" s="68" t="s">
        <v>34</v>
      </c>
      <c r="D347" s="254">
        <v>96990</v>
      </c>
      <c r="E347" s="254" t="s">
        <v>206</v>
      </c>
      <c r="F347" s="255"/>
      <c r="G347" s="253" t="s">
        <v>507</v>
      </c>
      <c r="H347" s="264">
        <v>64990</v>
      </c>
      <c r="I347" s="191"/>
    </row>
    <row r="348" spans="2:9" ht="15">
      <c r="B348" s="67" t="s">
        <v>675</v>
      </c>
      <c r="C348" s="68" t="s">
        <v>34</v>
      </c>
      <c r="D348" s="254">
        <v>74000</v>
      </c>
      <c r="E348" s="254" t="s">
        <v>206</v>
      </c>
      <c r="F348" s="255"/>
      <c r="G348" s="253" t="s">
        <v>507</v>
      </c>
      <c r="H348" s="264">
        <v>49000</v>
      </c>
      <c r="I348" s="191"/>
    </row>
    <row r="349" spans="2:9" ht="15">
      <c r="B349" s="67" t="s">
        <v>149</v>
      </c>
      <c r="C349" s="68" t="s">
        <v>34</v>
      </c>
      <c r="D349" s="254">
        <v>75000</v>
      </c>
      <c r="E349" s="254" t="s">
        <v>206</v>
      </c>
      <c r="F349" s="255"/>
      <c r="G349" s="253" t="s">
        <v>507</v>
      </c>
      <c r="H349" s="264">
        <v>50000</v>
      </c>
      <c r="I349" s="191"/>
    </row>
    <row r="350" spans="2:9" ht="15">
      <c r="B350" s="67" t="s">
        <v>676</v>
      </c>
      <c r="C350" s="68" t="s">
        <v>34</v>
      </c>
      <c r="D350" s="254">
        <v>105000</v>
      </c>
      <c r="E350" s="254" t="s">
        <v>206</v>
      </c>
      <c r="F350" s="255"/>
      <c r="G350" s="253" t="s">
        <v>507</v>
      </c>
      <c r="H350" s="264">
        <v>70000</v>
      </c>
      <c r="I350" s="191"/>
    </row>
    <row r="351" spans="2:9" ht="15">
      <c r="B351" s="67" t="s">
        <v>573</v>
      </c>
      <c r="C351" s="68" t="s">
        <v>34</v>
      </c>
      <c r="D351" s="254">
        <v>57990</v>
      </c>
      <c r="E351" s="254" t="s">
        <v>206</v>
      </c>
      <c r="F351" s="255"/>
      <c r="G351" s="253" t="s">
        <v>507</v>
      </c>
      <c r="H351" s="264">
        <v>38990</v>
      </c>
      <c r="I351" s="191"/>
    </row>
    <row r="352" spans="2:9" ht="15">
      <c r="B352" s="67" t="s">
        <v>574</v>
      </c>
      <c r="C352" s="68" t="s">
        <v>34</v>
      </c>
      <c r="D352" s="254">
        <v>63990</v>
      </c>
      <c r="E352" s="254" t="s">
        <v>206</v>
      </c>
      <c r="F352" s="255"/>
      <c r="G352" s="253" t="s">
        <v>507</v>
      </c>
      <c r="H352" s="264">
        <v>42990</v>
      </c>
      <c r="I352" s="191"/>
    </row>
    <row r="353" spans="2:9" ht="15">
      <c r="B353" s="67" t="s">
        <v>577</v>
      </c>
      <c r="C353" s="68" t="s">
        <v>34</v>
      </c>
      <c r="D353" s="254">
        <v>66000</v>
      </c>
      <c r="E353" s="254" t="s">
        <v>206</v>
      </c>
      <c r="F353" s="255"/>
      <c r="G353" s="253" t="s">
        <v>507</v>
      </c>
      <c r="H353" s="264">
        <v>44000</v>
      </c>
      <c r="I353" s="191"/>
    </row>
    <row r="354" spans="2:9" ht="15">
      <c r="B354" s="67" t="s">
        <v>578</v>
      </c>
      <c r="C354" s="68" t="s">
        <v>34</v>
      </c>
      <c r="D354" s="254">
        <v>69000</v>
      </c>
      <c r="E354" s="254" t="s">
        <v>206</v>
      </c>
      <c r="F354" s="255"/>
      <c r="G354" s="253" t="s">
        <v>507</v>
      </c>
      <c r="H354" s="264">
        <v>46000</v>
      </c>
      <c r="I354" s="191"/>
    </row>
    <row r="355" spans="2:9" ht="15">
      <c r="B355" s="67" t="s">
        <v>581</v>
      </c>
      <c r="C355" s="68" t="s">
        <v>34</v>
      </c>
      <c r="D355" s="254">
        <v>88000</v>
      </c>
      <c r="E355" s="254" t="s">
        <v>206</v>
      </c>
      <c r="F355" s="255"/>
      <c r="G355" s="253" t="s">
        <v>507</v>
      </c>
      <c r="H355" s="264">
        <v>59000</v>
      </c>
      <c r="I355" s="191"/>
    </row>
    <row r="356" spans="2:9" ht="15">
      <c r="B356" s="67" t="s">
        <v>582</v>
      </c>
      <c r="C356" s="68" t="s">
        <v>34</v>
      </c>
      <c r="D356" s="254">
        <v>118000</v>
      </c>
      <c r="E356" s="254" t="s">
        <v>206</v>
      </c>
      <c r="F356" s="255"/>
      <c r="G356" s="253" t="s">
        <v>507</v>
      </c>
      <c r="H356" s="264">
        <v>79000</v>
      </c>
      <c r="I356" s="191"/>
    </row>
    <row r="357" spans="2:9" ht="15">
      <c r="B357" s="67" t="s">
        <v>583</v>
      </c>
      <c r="C357" s="68" t="s">
        <v>34</v>
      </c>
      <c r="D357" s="254">
        <v>143000</v>
      </c>
      <c r="E357" s="254" t="s">
        <v>206</v>
      </c>
      <c r="F357" s="255"/>
      <c r="G357" s="253" t="s">
        <v>507</v>
      </c>
      <c r="H357" s="264">
        <v>95000</v>
      </c>
      <c r="I357" s="191"/>
    </row>
    <row r="358" spans="2:9" ht="15">
      <c r="B358" s="67" t="s">
        <v>584</v>
      </c>
      <c r="C358" s="68" t="s">
        <v>34</v>
      </c>
      <c r="D358" s="254">
        <v>163000</v>
      </c>
      <c r="E358" s="254" t="s">
        <v>206</v>
      </c>
      <c r="F358" s="255"/>
      <c r="G358" s="253" t="s">
        <v>507</v>
      </c>
      <c r="H358" s="264">
        <v>109000</v>
      </c>
      <c r="I358" s="191"/>
    </row>
    <row r="359" spans="2:9" ht="15">
      <c r="B359" s="67" t="s">
        <v>585</v>
      </c>
      <c r="C359" s="68" t="s">
        <v>34</v>
      </c>
      <c r="D359" s="254">
        <v>48990</v>
      </c>
      <c r="E359" s="254" t="s">
        <v>206</v>
      </c>
      <c r="F359" s="255"/>
      <c r="G359" s="253" t="s">
        <v>507</v>
      </c>
      <c r="H359" s="264">
        <v>32990</v>
      </c>
      <c r="I359" s="191"/>
    </row>
    <row r="360" spans="2:9" ht="15">
      <c r="B360" s="67" t="s">
        <v>578</v>
      </c>
      <c r="C360" s="68" t="s">
        <v>34</v>
      </c>
      <c r="D360" s="254">
        <v>69000</v>
      </c>
      <c r="E360" s="254" t="s">
        <v>206</v>
      </c>
      <c r="F360" s="255"/>
      <c r="G360" s="253" t="s">
        <v>507</v>
      </c>
      <c r="H360" s="264">
        <v>46000</v>
      </c>
      <c r="I360" s="191"/>
    </row>
    <row r="361" spans="2:9" ht="15">
      <c r="B361" s="67" t="s">
        <v>581</v>
      </c>
      <c r="C361" s="68" t="s">
        <v>34</v>
      </c>
      <c r="D361" s="254">
        <v>88000</v>
      </c>
      <c r="E361" s="254" t="s">
        <v>206</v>
      </c>
      <c r="F361" s="255"/>
      <c r="G361" s="253" t="s">
        <v>507</v>
      </c>
      <c r="H361" s="264">
        <v>59000</v>
      </c>
      <c r="I361" s="191"/>
    </row>
    <row r="362" spans="2:9" ht="15">
      <c r="B362" s="67" t="s">
        <v>582</v>
      </c>
      <c r="C362" s="68" t="s">
        <v>34</v>
      </c>
      <c r="D362" s="254">
        <v>118000</v>
      </c>
      <c r="E362" s="254" t="s">
        <v>206</v>
      </c>
      <c r="F362" s="255"/>
      <c r="G362" s="253" t="s">
        <v>507</v>
      </c>
      <c r="H362" s="264">
        <v>79000</v>
      </c>
      <c r="I362" s="191"/>
    </row>
    <row r="363" spans="2:9" ht="15">
      <c r="B363" s="67" t="s">
        <v>583</v>
      </c>
      <c r="C363" s="68" t="s">
        <v>34</v>
      </c>
      <c r="D363" s="254">
        <v>143000</v>
      </c>
      <c r="E363" s="254" t="s">
        <v>206</v>
      </c>
      <c r="F363" s="255"/>
      <c r="G363" s="253" t="s">
        <v>507</v>
      </c>
      <c r="H363" s="264">
        <v>95000</v>
      </c>
      <c r="I363" s="191"/>
    </row>
    <row r="364" spans="2:9" ht="15">
      <c r="B364" s="67" t="s">
        <v>584</v>
      </c>
      <c r="C364" s="68" t="s">
        <v>34</v>
      </c>
      <c r="D364" s="254">
        <v>163000</v>
      </c>
      <c r="E364" s="254" t="s">
        <v>206</v>
      </c>
      <c r="F364" s="255"/>
      <c r="G364" s="253" t="s">
        <v>507</v>
      </c>
      <c r="H364" s="264">
        <v>109000</v>
      </c>
      <c r="I364" s="191"/>
    </row>
    <row r="365" spans="2:9" ht="15">
      <c r="B365" s="67" t="s">
        <v>499</v>
      </c>
      <c r="C365" s="68" t="s">
        <v>34</v>
      </c>
      <c r="D365" s="254">
        <v>84400</v>
      </c>
      <c r="E365" s="254" t="s">
        <v>206</v>
      </c>
      <c r="F365" s="255"/>
      <c r="G365" s="253" t="s">
        <v>507</v>
      </c>
      <c r="H365" s="264">
        <v>56000</v>
      </c>
      <c r="I365" s="191"/>
    </row>
    <row r="366" spans="2:9" ht="15">
      <c r="B366" s="67" t="s">
        <v>586</v>
      </c>
      <c r="C366" s="68" t="s">
        <v>34</v>
      </c>
      <c r="D366" s="254">
        <v>103400</v>
      </c>
      <c r="E366" s="254" t="s">
        <v>206</v>
      </c>
      <c r="F366" s="255"/>
      <c r="G366" s="253" t="s">
        <v>507</v>
      </c>
      <c r="H366" s="264">
        <v>69000</v>
      </c>
      <c r="I366" s="191"/>
    </row>
    <row r="367" spans="2:9" ht="15">
      <c r="B367" s="67" t="s">
        <v>587</v>
      </c>
      <c r="C367" s="68" t="s">
        <v>34</v>
      </c>
      <c r="D367" s="254">
        <v>46990</v>
      </c>
      <c r="E367" s="254" t="s">
        <v>206</v>
      </c>
      <c r="F367" s="255"/>
      <c r="G367" s="253" t="s">
        <v>507</v>
      </c>
      <c r="H367" s="264">
        <v>30990</v>
      </c>
      <c r="I367" s="191"/>
    </row>
    <row r="368" spans="2:9" ht="15">
      <c r="B368" s="67" t="s">
        <v>588</v>
      </c>
      <c r="C368" s="68" t="s">
        <v>34</v>
      </c>
      <c r="D368" s="254">
        <v>58990</v>
      </c>
      <c r="E368" s="254" t="s">
        <v>206</v>
      </c>
      <c r="F368" s="255"/>
      <c r="G368" s="253" t="s">
        <v>507</v>
      </c>
      <c r="H368" s="264">
        <v>38990</v>
      </c>
      <c r="I368" s="191"/>
    </row>
    <row r="369" spans="2:9" ht="15">
      <c r="B369" s="67" t="s">
        <v>589</v>
      </c>
      <c r="C369" s="68" t="s">
        <v>34</v>
      </c>
      <c r="D369" s="254">
        <v>83990</v>
      </c>
      <c r="E369" s="254" t="s">
        <v>206</v>
      </c>
      <c r="F369" s="255"/>
      <c r="G369" s="253" t="s">
        <v>507</v>
      </c>
      <c r="H369" s="264">
        <v>55990</v>
      </c>
      <c r="I369" s="191"/>
    </row>
    <row r="370" spans="2:9" ht="15">
      <c r="B370" s="67" t="s">
        <v>590</v>
      </c>
      <c r="C370" s="68" t="s">
        <v>34</v>
      </c>
      <c r="D370" s="254">
        <v>95990</v>
      </c>
      <c r="E370" s="254" t="s">
        <v>206</v>
      </c>
      <c r="F370" s="255"/>
      <c r="G370" s="253" t="s">
        <v>507</v>
      </c>
      <c r="H370" s="264">
        <v>63990</v>
      </c>
      <c r="I370" s="191"/>
    </row>
    <row r="371" spans="2:9" ht="15">
      <c r="B371" s="67" t="s">
        <v>591</v>
      </c>
      <c r="C371" s="68" t="s">
        <v>34</v>
      </c>
      <c r="D371" s="254">
        <v>89990</v>
      </c>
      <c r="E371" s="254" t="s">
        <v>206</v>
      </c>
      <c r="F371" s="255"/>
      <c r="G371" s="253" t="s">
        <v>507</v>
      </c>
      <c r="H371" s="264">
        <v>59990</v>
      </c>
      <c r="I371" s="191"/>
    </row>
    <row r="372" spans="2:9" ht="15">
      <c r="B372" s="67" t="s">
        <v>578</v>
      </c>
      <c r="C372" s="68" t="s">
        <v>34</v>
      </c>
      <c r="D372" s="254">
        <v>69000</v>
      </c>
      <c r="E372" s="254" t="s">
        <v>206</v>
      </c>
      <c r="F372" s="255"/>
      <c r="G372" s="253" t="s">
        <v>507</v>
      </c>
      <c r="H372" s="264">
        <v>46000</v>
      </c>
      <c r="I372" s="191"/>
    </row>
    <row r="373" spans="2:9" ht="15">
      <c r="B373" s="67" t="s">
        <v>581</v>
      </c>
      <c r="C373" s="68" t="s">
        <v>34</v>
      </c>
      <c r="D373" s="254">
        <v>88000</v>
      </c>
      <c r="E373" s="254" t="s">
        <v>206</v>
      </c>
      <c r="F373" s="255"/>
      <c r="G373" s="253" t="s">
        <v>507</v>
      </c>
      <c r="H373" s="264">
        <v>59000</v>
      </c>
      <c r="I373" s="191"/>
    </row>
    <row r="374" spans="2:9" ht="15">
      <c r="B374" s="67" t="s">
        <v>582</v>
      </c>
      <c r="C374" s="68" t="s">
        <v>34</v>
      </c>
      <c r="D374" s="254">
        <v>118000</v>
      </c>
      <c r="E374" s="254" t="s">
        <v>206</v>
      </c>
      <c r="F374" s="255"/>
      <c r="G374" s="253" t="s">
        <v>507</v>
      </c>
      <c r="H374" s="264">
        <v>79000</v>
      </c>
      <c r="I374" s="191"/>
    </row>
    <row r="375" spans="2:9" ht="15">
      <c r="B375" s="67" t="s">
        <v>583</v>
      </c>
      <c r="C375" s="68" t="s">
        <v>34</v>
      </c>
      <c r="D375" s="254">
        <v>143000</v>
      </c>
      <c r="E375" s="254" t="s">
        <v>206</v>
      </c>
      <c r="F375" s="255"/>
      <c r="G375" s="253" t="s">
        <v>507</v>
      </c>
      <c r="H375" s="264">
        <v>95000</v>
      </c>
      <c r="I375" s="191"/>
    </row>
    <row r="376" spans="2:9" ht="15">
      <c r="B376" s="67" t="s">
        <v>584</v>
      </c>
      <c r="C376" s="68" t="s">
        <v>34</v>
      </c>
      <c r="D376" s="254">
        <v>163000</v>
      </c>
      <c r="E376" s="254" t="s">
        <v>206</v>
      </c>
      <c r="F376" s="255"/>
      <c r="G376" s="253" t="s">
        <v>507</v>
      </c>
      <c r="H376" s="264">
        <v>109000</v>
      </c>
      <c r="I376" s="191"/>
    </row>
    <row r="377" spans="2:9" ht="15">
      <c r="B377" s="67" t="s">
        <v>592</v>
      </c>
      <c r="C377" s="68" t="s">
        <v>34</v>
      </c>
      <c r="D377" s="254">
        <v>364990</v>
      </c>
      <c r="E377" s="254" t="s">
        <v>206</v>
      </c>
      <c r="F377" s="255"/>
      <c r="G377" s="253" t="s">
        <v>507</v>
      </c>
      <c r="H377" s="264">
        <v>242990</v>
      </c>
      <c r="I377" s="191"/>
    </row>
    <row r="378" spans="2:9" ht="15">
      <c r="B378" s="67" t="s">
        <v>594</v>
      </c>
      <c r="C378" s="68" t="s">
        <v>34</v>
      </c>
      <c r="D378" s="254" t="e">
        <v>#N/A</v>
      </c>
      <c r="E378" s="254" t="s">
        <v>206</v>
      </c>
      <c r="F378" s="255"/>
      <c r="G378" s="253" t="s">
        <v>507</v>
      </c>
      <c r="H378" s="264" t="e">
        <v>#N/A</v>
      </c>
      <c r="I378" s="191"/>
    </row>
    <row r="379" spans="2:9" ht="15">
      <c r="B379" s="67" t="s">
        <v>593</v>
      </c>
      <c r="C379" s="68" t="s">
        <v>34</v>
      </c>
      <c r="D379" s="254">
        <v>546000</v>
      </c>
      <c r="E379" s="254" t="s">
        <v>206</v>
      </c>
      <c r="F379" s="255"/>
      <c r="G379" s="253" t="s">
        <v>507</v>
      </c>
      <c r="H379" s="264">
        <v>364000</v>
      </c>
      <c r="I379" s="191"/>
    </row>
    <row r="380" spans="2:9" ht="15">
      <c r="B380" s="67" t="s">
        <v>595</v>
      </c>
      <c r="C380" s="68" t="s">
        <v>34</v>
      </c>
      <c r="D380" s="254" t="e">
        <v>#N/A</v>
      </c>
      <c r="E380" s="254" t="s">
        <v>206</v>
      </c>
      <c r="F380" s="255"/>
      <c r="G380" s="253" t="s">
        <v>507</v>
      </c>
      <c r="H380" s="264" t="e">
        <v>#N/A</v>
      </c>
      <c r="I380" s="191"/>
    </row>
    <row r="381" spans="2:9" ht="15">
      <c r="B381" s="67" t="s">
        <v>597</v>
      </c>
      <c r="C381" s="68" t="s">
        <v>34</v>
      </c>
      <c r="D381" s="254">
        <v>110000</v>
      </c>
      <c r="E381" s="254" t="s">
        <v>206</v>
      </c>
      <c r="F381" s="255"/>
      <c r="G381" s="253" t="s">
        <v>507</v>
      </c>
      <c r="H381" s="264">
        <v>73000</v>
      </c>
      <c r="I381" s="191"/>
    </row>
    <row r="382" spans="2:9" ht="15">
      <c r="B382" s="67" t="s">
        <v>617</v>
      </c>
      <c r="C382" s="68" t="s">
        <v>33</v>
      </c>
      <c r="D382" s="254"/>
      <c r="E382" s="254" t="s">
        <v>205</v>
      </c>
      <c r="F382" s="255"/>
      <c r="G382" s="253" t="s">
        <v>507</v>
      </c>
      <c r="H382" s="264" t="e">
        <v>#N/A</v>
      </c>
      <c r="I382" s="191"/>
    </row>
    <row r="383" spans="2:9" ht="15">
      <c r="B383" s="67" t="s">
        <v>618</v>
      </c>
      <c r="C383" s="68" t="s">
        <v>33</v>
      </c>
      <c r="D383" s="254"/>
      <c r="E383" s="254" t="s">
        <v>205</v>
      </c>
      <c r="F383" s="255"/>
      <c r="G383" s="253" t="s">
        <v>507</v>
      </c>
      <c r="H383" s="264" t="e">
        <v>#N/A</v>
      </c>
      <c r="I383" s="191"/>
    </row>
    <row r="384" spans="2:9" ht="15">
      <c r="B384" s="67" t="s">
        <v>619</v>
      </c>
      <c r="C384" s="68" t="s">
        <v>33</v>
      </c>
      <c r="D384" s="254"/>
      <c r="E384" s="254" t="s">
        <v>205</v>
      </c>
      <c r="F384" s="255"/>
      <c r="G384" s="253" t="s">
        <v>507</v>
      </c>
      <c r="H384" s="264" t="e">
        <v>#N/A</v>
      </c>
      <c r="I384" s="191"/>
    </row>
    <row r="385" spans="2:9" ht="15">
      <c r="B385" s="67" t="s">
        <v>620</v>
      </c>
      <c r="C385" s="68" t="s">
        <v>33</v>
      </c>
      <c r="D385" s="254"/>
      <c r="E385" s="254" t="s">
        <v>205</v>
      </c>
      <c r="F385" s="255"/>
      <c r="G385" s="253" t="s">
        <v>507</v>
      </c>
      <c r="H385" s="264" t="e">
        <v>#N/A</v>
      </c>
      <c r="I385" s="191"/>
    </row>
    <row r="386" spans="2:9" ht="15">
      <c r="B386" s="67" t="s">
        <v>613</v>
      </c>
      <c r="C386" s="68" t="s">
        <v>14</v>
      </c>
      <c r="D386" s="254"/>
      <c r="E386" s="254" t="s">
        <v>35</v>
      </c>
      <c r="F386" s="255"/>
      <c r="G386" s="253" t="s">
        <v>507</v>
      </c>
      <c r="H386" s="264" t="e">
        <v>#N/A</v>
      </c>
      <c r="I386" s="191"/>
    </row>
    <row r="387" spans="2:9" ht="15">
      <c r="B387" s="67" t="s">
        <v>609</v>
      </c>
      <c r="C387" s="68" t="s">
        <v>14</v>
      </c>
      <c r="D387" s="254"/>
      <c r="E387" s="254" t="s">
        <v>35</v>
      </c>
      <c r="F387" s="255"/>
      <c r="G387" s="253" t="s">
        <v>507</v>
      </c>
      <c r="H387" s="264" t="e">
        <v>#N/A</v>
      </c>
      <c r="I387" s="191"/>
    </row>
    <row r="388" spans="2:9" ht="15">
      <c r="B388" s="67" t="s">
        <v>610</v>
      </c>
      <c r="C388" s="68" t="s">
        <v>14</v>
      </c>
      <c r="D388" s="254"/>
      <c r="E388" s="254" t="s">
        <v>35</v>
      </c>
      <c r="F388" s="255"/>
      <c r="G388" s="253" t="s">
        <v>507</v>
      </c>
      <c r="H388" s="264" t="e">
        <v>#N/A</v>
      </c>
      <c r="I388" s="191"/>
    </row>
    <row r="389" spans="2:9" ht="15">
      <c r="B389" s="67" t="s">
        <v>611</v>
      </c>
      <c r="C389" s="68" t="s">
        <v>14</v>
      </c>
      <c r="D389" s="254"/>
      <c r="E389" s="254" t="s">
        <v>35</v>
      </c>
      <c r="F389" s="255"/>
      <c r="G389" s="253" t="s">
        <v>507</v>
      </c>
      <c r="H389" s="264" t="e">
        <v>#N/A</v>
      </c>
      <c r="I389" s="191"/>
    </row>
    <row r="390" spans="2:9" ht="15">
      <c r="B390" s="67"/>
      <c r="C390" s="68"/>
      <c r="D390" s="265"/>
      <c r="E390" s="254"/>
      <c r="F390" s="255"/>
      <c r="G390" s="253" t="s">
        <v>507</v>
      </c>
      <c r="H390" s="264" t="e">
        <v>#N/A</v>
      </c>
      <c r="I390" s="191"/>
    </row>
    <row r="391" spans="2:9">
      <c r="H391" s="264" t="e">
        <v>#N/A</v>
      </c>
    </row>
  </sheetData>
  <autoFilter ref="A9:K289"/>
  <hyperlinks>
    <hyperlink ref="B8" location="Содержание!A1" display="К СОДЕРЖАНИЮ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</vt:i4>
      </vt:variant>
    </vt:vector>
  </HeadingPairs>
  <TitlesOfParts>
    <vt:vector size="12" baseType="lpstr">
      <vt:lpstr>Содержание</vt:lpstr>
      <vt:lpstr>RAC &amp; Portable</vt:lpstr>
      <vt:lpstr>Multi</vt:lpstr>
      <vt:lpstr>LCAC on-off</vt:lpstr>
      <vt:lpstr>LCAC inverter</vt:lpstr>
      <vt:lpstr>Услуги ДАИЧИ</vt:lpstr>
      <vt:lpstr>Контроллеры</vt:lpstr>
      <vt:lpstr>Монтажные комплекты</vt:lpstr>
      <vt:lpstr>Общий список</vt:lpstr>
      <vt:lpstr>'LCAC inverter'!Область_печати</vt:lpstr>
      <vt:lpstr>'LCAC on-off'!Область_печати</vt:lpstr>
      <vt:lpstr>Multi!Область_печати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2024-03-12T10:46:32Z</dcterms:modified>
</cp:coreProperties>
</file>