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3040" windowHeight="9972" tabRatio="732" activeTab="1"/>
  </bookViews>
  <sheets>
    <sheet name="Содержание" sheetId="15" r:id="rId1"/>
    <sheet name="RAC" sheetId="30" r:id="rId2"/>
    <sheet name="Multi" sheetId="4" r:id="rId3"/>
    <sheet name="LCAC" sheetId="22" r:id="rId4"/>
    <sheet name="LCAC inverter" sheetId="24" r:id="rId5"/>
    <sheet name="Услуги ДАИЧИ" sheetId="19" r:id="rId6"/>
    <sheet name="Монтажные комплекты" sheetId="29" r:id="rId7"/>
    <sheet name="Контроллеры" sheetId="20" r:id="rId8"/>
    <sheet name="Общий список" sheetId="12" r:id="rId9"/>
  </sheets>
  <definedNames>
    <definedName name="_xlnm._FilterDatabase" localSheetId="2" hidden="1">Multi!$A$8:$K$8</definedName>
    <definedName name="_xlnm._FilterDatabase" localSheetId="1" hidden="1">RAC!$A$4:$K$121</definedName>
    <definedName name="_xlnm._FilterDatabase" localSheetId="8" hidden="1">'Общий список'!$A$13:$O$265</definedName>
    <definedName name="_xlnm.Print_Area" localSheetId="3">LCAC!#REF!</definedName>
    <definedName name="_xlnm.Print_Area" localSheetId="4">'LCAC inverter'!#REF!</definedName>
    <definedName name="_xlnm.Print_Area" localSheetId="2">Multi!$A$1:$J$60</definedName>
  </definedNames>
  <calcPr calcId="152511"/>
  <fileRecoveryPr repairLoad="1"/>
</workbook>
</file>

<file path=xl/calcChain.xml><?xml version="1.0" encoding="utf-8"?>
<calcChain xmlns="http://schemas.openxmlformats.org/spreadsheetml/2006/main">
  <c r="K9" i="30" l="1"/>
  <c r="K10" i="30"/>
  <c r="K14" i="30"/>
  <c r="K15" i="30"/>
  <c r="K17" i="30"/>
  <c r="K18" i="30"/>
  <c r="K19" i="30"/>
  <c r="K20" i="30"/>
  <c r="K25" i="30"/>
  <c r="H46" i="4" l="1"/>
  <c r="K92" i="24"/>
  <c r="L92" i="24"/>
  <c r="K93" i="24"/>
  <c r="L93" i="24"/>
  <c r="K94" i="24"/>
  <c r="L94" i="24"/>
  <c r="K95" i="24"/>
  <c r="L95" i="24"/>
  <c r="K98" i="24"/>
  <c r="L98" i="24"/>
  <c r="M92" i="24"/>
  <c r="M93" i="24"/>
  <c r="M94" i="24"/>
  <c r="M95" i="24"/>
  <c r="M96" i="24"/>
  <c r="M91" i="24"/>
  <c r="K96" i="24"/>
  <c r="L96" i="24"/>
  <c r="K91" i="24"/>
  <c r="L91" i="24"/>
  <c r="I60" i="22"/>
  <c r="I54" i="22"/>
  <c r="I47" i="30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K97" i="24"/>
  <c r="L97" i="24"/>
  <c r="M97" i="24"/>
  <c r="H66" i="22"/>
  <c r="H67" i="22"/>
  <c r="H68" i="22"/>
  <c r="H69" i="22"/>
  <c r="H70" i="22"/>
  <c r="H65" i="22"/>
  <c r="H59" i="22"/>
  <c r="H60" i="22"/>
  <c r="H61" i="22"/>
  <c r="H62" i="22"/>
  <c r="H63" i="22"/>
  <c r="H58" i="22"/>
  <c r="H53" i="22"/>
  <c r="H54" i="22"/>
  <c r="H55" i="22"/>
  <c r="H56" i="22"/>
  <c r="H52" i="22"/>
  <c r="K64" i="4"/>
  <c r="K65" i="4"/>
  <c r="K66" i="4"/>
  <c r="K67" i="4"/>
  <c r="K68" i="4"/>
  <c r="K69" i="4"/>
  <c r="K70" i="4"/>
  <c r="K71" i="4"/>
  <c r="M150" i="22"/>
  <c r="M151" i="22"/>
  <c r="M152" i="22"/>
  <c r="M153" i="22"/>
  <c r="M154" i="22"/>
  <c r="M155" i="22"/>
  <c r="M156" i="22"/>
  <c r="M149" i="22"/>
  <c r="K149" i="22"/>
  <c r="K150" i="22"/>
  <c r="L150" i="22"/>
  <c r="K151" i="22"/>
  <c r="L151" i="22"/>
  <c r="K152" i="22"/>
  <c r="L152" i="22"/>
  <c r="K153" i="22"/>
  <c r="L153" i="22"/>
  <c r="K154" i="22"/>
  <c r="L154" i="22"/>
  <c r="K155" i="22"/>
  <c r="L155" i="22"/>
  <c r="K156" i="22"/>
  <c r="L156" i="22"/>
  <c r="H149" i="22"/>
  <c r="H150" i="22"/>
  <c r="H151" i="22"/>
  <c r="H152" i="22"/>
  <c r="H153" i="22"/>
  <c r="H154" i="22"/>
  <c r="H155" i="22"/>
  <c r="H156" i="22"/>
  <c r="H148" i="22"/>
  <c r="I64" i="4"/>
  <c r="I65" i="4"/>
  <c r="J65" i="4"/>
  <c r="I66" i="4"/>
  <c r="J66" i="4"/>
  <c r="I67" i="4"/>
  <c r="J67" i="4"/>
  <c r="I68" i="4"/>
  <c r="J68" i="4"/>
  <c r="I69" i="4"/>
  <c r="I70" i="4"/>
  <c r="I71" i="4"/>
  <c r="J71" i="4"/>
  <c r="I63" i="4"/>
  <c r="H64" i="4"/>
  <c r="H65" i="4"/>
  <c r="H66" i="4"/>
  <c r="H67" i="4"/>
  <c r="H68" i="4"/>
  <c r="H69" i="4"/>
  <c r="H70" i="4"/>
  <c r="H71" i="4"/>
  <c r="H63" i="4"/>
  <c r="G58" i="4"/>
  <c r="G37" i="4"/>
  <c r="G36" i="4"/>
  <c r="G35" i="4"/>
  <c r="G34" i="4"/>
  <c r="G30" i="4"/>
  <c r="G29" i="4"/>
  <c r="G28" i="4"/>
  <c r="G27" i="4"/>
  <c r="G22" i="4"/>
  <c r="G23" i="4"/>
  <c r="K77" i="30"/>
  <c r="I77" i="30"/>
  <c r="H77" i="30"/>
  <c r="G77" i="30"/>
  <c r="K76" i="30"/>
  <c r="I76" i="30"/>
  <c r="H76" i="30"/>
  <c r="G76" i="30"/>
  <c r="K75" i="30"/>
  <c r="I75" i="30"/>
  <c r="H75" i="30"/>
  <c r="G75" i="30"/>
  <c r="M80" i="24"/>
  <c r="J80" i="24"/>
  <c r="I80" i="24"/>
  <c r="M79" i="24"/>
  <c r="J79" i="24"/>
  <c r="I79" i="24"/>
  <c r="M78" i="24"/>
  <c r="J78" i="24"/>
  <c r="I78" i="24"/>
  <c r="M77" i="24"/>
  <c r="J77" i="24"/>
  <c r="I77" i="24"/>
  <c r="M76" i="24"/>
  <c r="J76" i="24"/>
  <c r="I76" i="24"/>
  <c r="M75" i="24"/>
  <c r="J75" i="24"/>
  <c r="I75" i="24"/>
  <c r="M86" i="24"/>
  <c r="J86" i="24"/>
  <c r="I86" i="24"/>
  <c r="M85" i="24"/>
  <c r="J85" i="24"/>
  <c r="I85" i="24"/>
  <c r="M84" i="24"/>
  <c r="J84" i="24"/>
  <c r="I84" i="24"/>
  <c r="M83" i="24"/>
  <c r="J83" i="24"/>
  <c r="I83" i="24"/>
  <c r="M82" i="24"/>
  <c r="J82" i="24"/>
  <c r="I82" i="24"/>
  <c r="M81" i="24"/>
  <c r="J81" i="24"/>
  <c r="I81" i="24"/>
  <c r="M57" i="24"/>
  <c r="J57" i="24"/>
  <c r="I57" i="24"/>
  <c r="M56" i="24"/>
  <c r="J56" i="24"/>
  <c r="I56" i="24"/>
  <c r="M55" i="24"/>
  <c r="J55" i="24"/>
  <c r="I55" i="24"/>
  <c r="M54" i="24"/>
  <c r="J54" i="24"/>
  <c r="I54" i="24"/>
  <c r="M53" i="24"/>
  <c r="J53" i="24"/>
  <c r="I53" i="24"/>
  <c r="M43" i="24"/>
  <c r="K43" i="24"/>
  <c r="J43" i="24"/>
  <c r="I43" i="24"/>
  <c r="M42" i="24"/>
  <c r="K42" i="24"/>
  <c r="J42" i="24"/>
  <c r="I42" i="24"/>
  <c r="M41" i="24"/>
  <c r="K41" i="24"/>
  <c r="J41" i="24"/>
  <c r="I41" i="24"/>
  <c r="M40" i="24"/>
  <c r="K40" i="24"/>
  <c r="J40" i="24"/>
  <c r="I40" i="24"/>
  <c r="M39" i="24"/>
  <c r="K39" i="24"/>
  <c r="J39" i="24"/>
  <c r="I39" i="24"/>
  <c r="M38" i="24"/>
  <c r="K38" i="24"/>
  <c r="J38" i="24"/>
  <c r="I38" i="24"/>
  <c r="M37" i="24"/>
  <c r="K37" i="24"/>
  <c r="J37" i="24"/>
  <c r="I37" i="24"/>
  <c r="M36" i="24"/>
  <c r="K36" i="24"/>
  <c r="J36" i="24"/>
  <c r="I36" i="24"/>
  <c r="M20" i="24"/>
  <c r="K20" i="24"/>
  <c r="J20" i="24"/>
  <c r="I20" i="24"/>
  <c r="M19" i="24"/>
  <c r="K19" i="24"/>
  <c r="J19" i="24"/>
  <c r="I19" i="24"/>
  <c r="M18" i="24"/>
  <c r="K18" i="24"/>
  <c r="J18" i="24"/>
  <c r="I18" i="24"/>
  <c r="M17" i="24"/>
  <c r="K17" i="24"/>
  <c r="J17" i="24"/>
  <c r="I17" i="24"/>
  <c r="M66" i="24"/>
  <c r="J66" i="24"/>
  <c r="I66" i="24"/>
  <c r="M65" i="24"/>
  <c r="J65" i="24"/>
  <c r="I65" i="24"/>
  <c r="M64" i="24"/>
  <c r="J64" i="24"/>
  <c r="I64" i="24"/>
  <c r="M63" i="24"/>
  <c r="J63" i="24"/>
  <c r="I63" i="24"/>
  <c r="M62" i="24"/>
  <c r="J62" i="24"/>
  <c r="I62" i="24"/>
  <c r="M61" i="24"/>
  <c r="J61" i="24"/>
  <c r="I61" i="24"/>
  <c r="M27" i="24"/>
  <c r="K27" i="24"/>
  <c r="J27" i="24"/>
  <c r="I27" i="24"/>
  <c r="M26" i="24"/>
  <c r="K26" i="24"/>
  <c r="J26" i="24"/>
  <c r="I26" i="24"/>
  <c r="M25" i="24"/>
  <c r="K25" i="24"/>
  <c r="J25" i="24"/>
  <c r="I25" i="24"/>
  <c r="M24" i="24"/>
  <c r="K24" i="24"/>
  <c r="J24" i="24"/>
  <c r="I24" i="24"/>
  <c r="M12" i="24"/>
  <c r="K12" i="24"/>
  <c r="J12" i="24"/>
  <c r="I12" i="24"/>
  <c r="M11" i="24"/>
  <c r="K11" i="24"/>
  <c r="J11" i="24"/>
  <c r="I11" i="24"/>
  <c r="M140" i="22"/>
  <c r="J140" i="22"/>
  <c r="I140" i="22"/>
  <c r="M139" i="22"/>
  <c r="J139" i="22"/>
  <c r="I139" i="22"/>
  <c r="M138" i="22"/>
  <c r="J138" i="22"/>
  <c r="I138" i="22"/>
  <c r="M128" i="22"/>
  <c r="J128" i="22"/>
  <c r="I128" i="22"/>
  <c r="M127" i="22"/>
  <c r="J127" i="22"/>
  <c r="I127" i="22"/>
  <c r="M124" i="22"/>
  <c r="J124" i="22"/>
  <c r="I124" i="22"/>
  <c r="M18" i="22"/>
  <c r="K18" i="22"/>
  <c r="J18" i="22"/>
  <c r="I18" i="22"/>
  <c r="M17" i="22"/>
  <c r="K17" i="22"/>
  <c r="J17" i="22"/>
  <c r="I17" i="22"/>
  <c r="M114" i="22"/>
  <c r="J114" i="22"/>
  <c r="I114" i="22"/>
  <c r="M113" i="22"/>
  <c r="J113" i="22"/>
  <c r="I113" i="22"/>
  <c r="I98" i="22"/>
  <c r="J98" i="22"/>
  <c r="M98" i="22"/>
  <c r="I99" i="22"/>
  <c r="J99" i="22"/>
  <c r="M99" i="22"/>
  <c r="I100" i="22"/>
  <c r="J100" i="22"/>
  <c r="M100" i="22"/>
  <c r="I101" i="22"/>
  <c r="J101" i="22"/>
  <c r="M101" i="22"/>
  <c r="I102" i="22"/>
  <c r="J102" i="22"/>
  <c r="M102" i="22"/>
  <c r="J94" i="22"/>
  <c r="J97" i="22"/>
  <c r="I97" i="22"/>
  <c r="M97" i="22"/>
  <c r="M96" i="22"/>
  <c r="J96" i="22"/>
  <c r="I96" i="22"/>
  <c r="M95" i="22"/>
  <c r="J95" i="22"/>
  <c r="I95" i="22"/>
  <c r="I94" i="22"/>
  <c r="M94" i="22"/>
  <c r="I93" i="22"/>
  <c r="M93" i="22"/>
  <c r="M78" i="22"/>
  <c r="J78" i="22"/>
  <c r="I78" i="22"/>
  <c r="M77" i="22"/>
  <c r="J77" i="22"/>
  <c r="I77" i="22"/>
  <c r="M76" i="22"/>
  <c r="J76" i="22"/>
  <c r="I76" i="22"/>
  <c r="M75" i="22"/>
  <c r="J75" i="22"/>
  <c r="I75" i="22"/>
  <c r="M74" i="22"/>
  <c r="J74" i="22"/>
  <c r="I74" i="22"/>
  <c r="M65" i="22"/>
  <c r="J65" i="22"/>
  <c r="I65" i="22"/>
  <c r="M56" i="22"/>
  <c r="J56" i="22"/>
  <c r="I56" i="22"/>
  <c r="M55" i="22"/>
  <c r="J55" i="22"/>
  <c r="I55" i="22"/>
  <c r="M54" i="22"/>
  <c r="J54" i="22"/>
  <c r="L54" i="22"/>
  <c r="M53" i="22"/>
  <c r="J53" i="22"/>
  <c r="I53" i="22"/>
  <c r="M52" i="22"/>
  <c r="J52" i="22"/>
  <c r="I52" i="22"/>
  <c r="M42" i="22"/>
  <c r="K42" i="22"/>
  <c r="J42" i="22"/>
  <c r="I42" i="22"/>
  <c r="M41" i="22"/>
  <c r="K41" i="22"/>
  <c r="J41" i="22"/>
  <c r="I41" i="22"/>
  <c r="M40" i="22"/>
  <c r="K40" i="22"/>
  <c r="J40" i="22"/>
  <c r="I40" i="22"/>
  <c r="K39" i="22"/>
  <c r="I39" i="22"/>
  <c r="J39" i="22"/>
  <c r="M27" i="22"/>
  <c r="K27" i="22"/>
  <c r="J27" i="22"/>
  <c r="I27" i="22"/>
  <c r="M26" i="22"/>
  <c r="K26" i="22"/>
  <c r="J26" i="22"/>
  <c r="I26" i="22"/>
  <c r="M25" i="22"/>
  <c r="K25" i="22"/>
  <c r="J25" i="22"/>
  <c r="I25" i="22"/>
  <c r="M24" i="22"/>
  <c r="K24" i="22"/>
  <c r="J24" i="22"/>
  <c r="I24" i="22"/>
  <c r="M12" i="22"/>
  <c r="K12" i="22"/>
  <c r="J12" i="22"/>
  <c r="I12" i="22"/>
  <c r="M11" i="22"/>
  <c r="K11" i="22"/>
  <c r="J11" i="22"/>
  <c r="I11" i="22"/>
  <c r="L77" i="24"/>
  <c r="L80" i="24"/>
  <c r="L78" i="24"/>
  <c r="L76" i="24"/>
  <c r="L75" i="24"/>
  <c r="L79" i="24"/>
  <c r="J77" i="30"/>
  <c r="L62" i="24"/>
  <c r="L66" i="24"/>
  <c r="L57" i="24"/>
  <c r="L55" i="24"/>
  <c r="L84" i="24"/>
  <c r="L85" i="24"/>
  <c r="L83" i="24"/>
  <c r="L86" i="24"/>
  <c r="L81" i="24"/>
  <c r="L82" i="24"/>
  <c r="L56" i="24"/>
  <c r="L54" i="24"/>
  <c r="L53" i="24"/>
  <c r="L38" i="24"/>
  <c r="L37" i="24"/>
  <c r="L40" i="24"/>
  <c r="L43" i="24"/>
  <c r="L41" i="24"/>
  <c r="L36" i="24"/>
  <c r="L39" i="24"/>
  <c r="L42" i="24"/>
  <c r="L61" i="24"/>
  <c r="L20" i="24"/>
  <c r="L19" i="24"/>
  <c r="L18" i="24"/>
  <c r="L17" i="24"/>
  <c r="L65" i="24"/>
  <c r="L24" i="24"/>
  <c r="L27" i="24"/>
  <c r="L64" i="24"/>
  <c r="L63" i="24"/>
  <c r="L12" i="24"/>
  <c r="L26" i="24"/>
  <c r="L11" i="24"/>
  <c r="L25" i="24"/>
  <c r="L128" i="22"/>
  <c r="L127" i="22"/>
  <c r="L138" i="22"/>
  <c r="L139" i="22"/>
  <c r="L140" i="22"/>
  <c r="L124" i="22"/>
  <c r="L17" i="22"/>
  <c r="L18" i="22"/>
  <c r="L100" i="22"/>
  <c r="L102" i="22"/>
  <c r="L113" i="22"/>
  <c r="L114" i="22"/>
  <c r="L65" i="22"/>
  <c r="L99" i="22"/>
  <c r="L76" i="22"/>
  <c r="L98" i="22"/>
  <c r="L101" i="22"/>
  <c r="L74" i="22"/>
  <c r="L78" i="22"/>
  <c r="L95" i="22"/>
  <c r="L96" i="22"/>
  <c r="L97" i="22"/>
  <c r="J93" i="22"/>
  <c r="L93" i="22"/>
  <c r="L77" i="22"/>
  <c r="L94" i="22"/>
  <c r="L75" i="22"/>
  <c r="L53" i="22"/>
  <c r="L55" i="22"/>
  <c r="L52" i="22"/>
  <c r="L56" i="22"/>
  <c r="L25" i="22"/>
  <c r="L39" i="22"/>
  <c r="L42" i="22"/>
  <c r="L41" i="22"/>
  <c r="L40" i="22"/>
  <c r="M39" i="22"/>
  <c r="L24" i="22"/>
  <c r="L26" i="22"/>
  <c r="L27" i="22"/>
  <c r="L11" i="22"/>
  <c r="L12" i="22"/>
  <c r="K54" i="4"/>
  <c r="H54" i="4"/>
  <c r="J54" i="4"/>
  <c r="G54" i="4"/>
  <c r="K53" i="4"/>
  <c r="H53" i="4"/>
  <c r="J53" i="4"/>
  <c r="G53" i="4"/>
  <c r="K52" i="4"/>
  <c r="H52" i="4"/>
  <c r="J52" i="4"/>
  <c r="G52" i="4"/>
  <c r="K51" i="4"/>
  <c r="H51" i="4"/>
  <c r="J51" i="4"/>
  <c r="G51" i="4"/>
  <c r="K123" i="30"/>
  <c r="I123" i="30"/>
  <c r="H123" i="30"/>
  <c r="K47" i="30"/>
  <c r="H47" i="30"/>
  <c r="G47" i="30"/>
  <c r="K46" i="30"/>
  <c r="I46" i="30"/>
  <c r="H46" i="30"/>
  <c r="G46" i="30"/>
  <c r="K45" i="30"/>
  <c r="I45" i="30"/>
  <c r="H45" i="30"/>
  <c r="G45" i="30"/>
  <c r="K44" i="30"/>
  <c r="I44" i="30"/>
  <c r="H44" i="30"/>
  <c r="G44" i="30"/>
  <c r="K43" i="30"/>
  <c r="I43" i="30"/>
  <c r="H43" i="30"/>
  <c r="G43" i="30"/>
  <c r="K63" i="30"/>
  <c r="I63" i="30"/>
  <c r="H63" i="30"/>
  <c r="G63" i="30"/>
  <c r="K62" i="30"/>
  <c r="I62" i="30"/>
  <c r="H62" i="30"/>
  <c r="G62" i="30"/>
  <c r="K61" i="30"/>
  <c r="I61" i="30"/>
  <c r="H61" i="30"/>
  <c r="G61" i="30"/>
  <c r="K60" i="30"/>
  <c r="I60" i="30"/>
  <c r="H60" i="30"/>
  <c r="G60" i="30"/>
  <c r="K59" i="30"/>
  <c r="I59" i="30"/>
  <c r="H59" i="30"/>
  <c r="G59" i="30"/>
  <c r="K37" i="30"/>
  <c r="I37" i="30"/>
  <c r="H37" i="30"/>
  <c r="G37" i="30"/>
  <c r="K36" i="30"/>
  <c r="I36" i="30"/>
  <c r="H36" i="30"/>
  <c r="G36" i="30"/>
  <c r="K35" i="30"/>
  <c r="I35" i="30"/>
  <c r="H35" i="30"/>
  <c r="G35" i="30"/>
  <c r="K34" i="30"/>
  <c r="I34" i="30"/>
  <c r="H34" i="30"/>
  <c r="G34" i="30"/>
  <c r="K33" i="30"/>
  <c r="I33" i="30"/>
  <c r="H33" i="30"/>
  <c r="G33" i="30"/>
  <c r="I82" i="22"/>
  <c r="H80" i="30"/>
  <c r="H81" i="30"/>
  <c r="I78" i="30"/>
  <c r="I79" i="30"/>
  <c r="I80" i="30"/>
  <c r="I81" i="30"/>
  <c r="I82" i="30"/>
  <c r="I83" i="30"/>
  <c r="I84" i="30"/>
  <c r="I85" i="30"/>
  <c r="K80" i="30"/>
  <c r="K79" i="30"/>
  <c r="K78" i="30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292" i="12"/>
  <c r="F293" i="12"/>
  <c r="F294" i="12"/>
  <c r="F182" i="12"/>
  <c r="H79" i="30"/>
  <c r="J79" i="30" s="1"/>
  <c r="G80" i="30"/>
  <c r="G79" i="30"/>
  <c r="G78" i="30"/>
  <c r="H78" i="30"/>
  <c r="H13" i="4"/>
  <c r="J13" i="4"/>
  <c r="H14" i="4"/>
  <c r="J14" i="4"/>
  <c r="H15" i="4"/>
  <c r="J15" i="4"/>
  <c r="H16" i="4"/>
  <c r="J16" i="4"/>
  <c r="H17" i="4"/>
  <c r="J17" i="4"/>
  <c r="H18" i="4"/>
  <c r="J18" i="4"/>
  <c r="H12" i="4"/>
  <c r="J12" i="4"/>
  <c r="B103" i="22"/>
  <c r="J64" i="4"/>
  <c r="J69" i="4"/>
  <c r="J70" i="4"/>
  <c r="J63" i="4"/>
  <c r="J19" i="22"/>
  <c r="J43" i="22"/>
  <c r="J29" i="22"/>
  <c r="I105" i="22"/>
  <c r="I106" i="22"/>
  <c r="J30" i="24"/>
  <c r="J31" i="24"/>
  <c r="J32" i="24"/>
  <c r="J29" i="24"/>
  <c r="I29" i="24"/>
  <c r="I30" i="24"/>
  <c r="I31" i="24"/>
  <c r="I32" i="24"/>
  <c r="J62" i="22"/>
  <c r="I33" i="24"/>
  <c r="I34" i="24"/>
  <c r="J33" i="24"/>
  <c r="J34" i="24"/>
  <c r="K35" i="22"/>
  <c r="I134" i="22"/>
  <c r="J44" i="22"/>
  <c r="J134" i="22"/>
  <c r="J60" i="22"/>
  <c r="J34" i="22"/>
  <c r="I35" i="22"/>
  <c r="I19" i="22"/>
  <c r="I20" i="22"/>
  <c r="I43" i="22"/>
  <c r="I44" i="22"/>
  <c r="I45" i="22"/>
  <c r="I46" i="22"/>
  <c r="H15" i="30"/>
  <c r="H82" i="30"/>
  <c r="H67" i="30"/>
  <c r="H84" i="30"/>
  <c r="H73" i="30"/>
  <c r="H125" i="30"/>
  <c r="H25" i="30"/>
  <c r="H26" i="30"/>
  <c r="H27" i="30"/>
  <c r="H28" i="30"/>
  <c r="I14" i="30"/>
  <c r="I15" i="30"/>
  <c r="I65" i="30"/>
  <c r="I66" i="30"/>
  <c r="I67" i="30"/>
  <c r="I72" i="30"/>
  <c r="I73" i="30"/>
  <c r="I125" i="30"/>
  <c r="I25" i="30"/>
  <c r="I26" i="30"/>
  <c r="I27" i="30"/>
  <c r="I28" i="30"/>
  <c r="H22" i="4"/>
  <c r="J22" i="4"/>
  <c r="H23" i="4"/>
  <c r="J23" i="4"/>
  <c r="H17" i="30"/>
  <c r="H18" i="30"/>
  <c r="H19" i="30"/>
  <c r="H20" i="30"/>
  <c r="I17" i="30"/>
  <c r="I18" i="30"/>
  <c r="I19" i="30"/>
  <c r="I20" i="30"/>
  <c r="H49" i="30"/>
  <c r="H50" i="30"/>
  <c r="H51" i="30"/>
  <c r="H52" i="30"/>
  <c r="J52" i="30" s="1"/>
  <c r="H53" i="30"/>
  <c r="I49" i="30"/>
  <c r="I50" i="30"/>
  <c r="I51" i="30"/>
  <c r="I52" i="30"/>
  <c r="I53" i="30"/>
  <c r="H69" i="30"/>
  <c r="H70" i="30"/>
  <c r="H71" i="30"/>
  <c r="I69" i="30"/>
  <c r="I70" i="30"/>
  <c r="I71" i="30"/>
  <c r="J71" i="30" s="1"/>
  <c r="H93" i="30"/>
  <c r="H54" i="30"/>
  <c r="I54" i="30"/>
  <c r="H14" i="30"/>
  <c r="J14" i="30" s="1"/>
  <c r="J46" i="22"/>
  <c r="J45" i="22"/>
  <c r="J67" i="22"/>
  <c r="I67" i="22"/>
  <c r="J66" i="22"/>
  <c r="I66" i="22"/>
  <c r="J130" i="22"/>
  <c r="I130" i="22"/>
  <c r="J129" i="22"/>
  <c r="I129" i="22"/>
  <c r="J20" i="22"/>
  <c r="J105" i="22"/>
  <c r="L105" i="22"/>
  <c r="J106" i="22"/>
  <c r="L106" i="22"/>
  <c r="J61" i="22"/>
  <c r="J35" i="22"/>
  <c r="L35" i="22"/>
  <c r="K20" i="22"/>
  <c r="K19" i="22"/>
  <c r="L19" i="22"/>
  <c r="M34" i="24"/>
  <c r="H66" i="30"/>
  <c r="H65" i="30"/>
  <c r="H27" i="4"/>
  <c r="M90" i="24"/>
  <c r="H72" i="30"/>
  <c r="H83" i="30"/>
  <c r="M98" i="24"/>
  <c r="K63" i="4"/>
  <c r="M148" i="22"/>
  <c r="M33" i="24"/>
  <c r="H85" i="30"/>
  <c r="J85" i="30" s="1"/>
  <c r="K31" i="24"/>
  <c r="K32" i="24"/>
  <c r="K34" i="24"/>
  <c r="K33" i="24"/>
  <c r="K45" i="22"/>
  <c r="L45" i="22"/>
  <c r="K30" i="24"/>
  <c r="K29" i="24"/>
  <c r="K44" i="22"/>
  <c r="L44" i="22"/>
  <c r="K46" i="22"/>
  <c r="L46" i="22"/>
  <c r="K43" i="22"/>
  <c r="L43" i="22"/>
  <c r="L130" i="22"/>
  <c r="L129" i="22"/>
  <c r="L67" i="22"/>
  <c r="L66" i="22"/>
  <c r="L134" i="22"/>
  <c r="L20" i="22"/>
  <c r="M83" i="22"/>
  <c r="M82" i="22"/>
  <c r="M60" i="22"/>
  <c r="M48" i="22"/>
  <c r="M47" i="22"/>
  <c r="M34" i="22"/>
  <c r="G57" i="4"/>
  <c r="G59" i="4"/>
  <c r="H59" i="4"/>
  <c r="J59" i="4"/>
  <c r="K30" i="4"/>
  <c r="K29" i="4"/>
  <c r="K28" i="4"/>
  <c r="K27" i="4"/>
  <c r="K23" i="4"/>
  <c r="K22" i="4"/>
  <c r="K125" i="30"/>
  <c r="K119" i="30"/>
  <c r="K118" i="30"/>
  <c r="K117" i="30"/>
  <c r="K116" i="30"/>
  <c r="K115" i="30"/>
  <c r="K111" i="30"/>
  <c r="K110" i="30"/>
  <c r="K109" i="30"/>
  <c r="K108" i="30"/>
  <c r="K107" i="30"/>
  <c r="K105" i="30"/>
  <c r="K104" i="30"/>
  <c r="K103" i="30"/>
  <c r="K102" i="30"/>
  <c r="K101" i="30"/>
  <c r="K97" i="30"/>
  <c r="K96" i="30"/>
  <c r="K95" i="30"/>
  <c r="K94" i="30"/>
  <c r="K93" i="30"/>
  <c r="K85" i="30"/>
  <c r="K84" i="30"/>
  <c r="K83" i="30"/>
  <c r="K82" i="30"/>
  <c r="K81" i="30"/>
  <c r="K71" i="30"/>
  <c r="K72" i="30"/>
  <c r="K73" i="30"/>
  <c r="K70" i="30"/>
  <c r="K69" i="30"/>
  <c r="K67" i="30"/>
  <c r="K66" i="30"/>
  <c r="K65" i="30"/>
  <c r="K54" i="30"/>
  <c r="K53" i="30"/>
  <c r="K52" i="30"/>
  <c r="K51" i="30"/>
  <c r="K50" i="30"/>
  <c r="K49" i="30"/>
  <c r="K28" i="30"/>
  <c r="K27" i="30"/>
  <c r="K26" i="30"/>
  <c r="J125" i="22"/>
  <c r="I125" i="22"/>
  <c r="L125" i="22"/>
  <c r="L149" i="22"/>
  <c r="I42" i="4"/>
  <c r="I119" i="22"/>
  <c r="J119" i="22"/>
  <c r="I120" i="22"/>
  <c r="J120" i="22"/>
  <c r="I121" i="22"/>
  <c r="J121" i="22"/>
  <c r="L119" i="22"/>
  <c r="L121" i="22"/>
  <c r="L120" i="22"/>
  <c r="G54" i="30"/>
  <c r="J116" i="22"/>
  <c r="I116" i="22"/>
  <c r="J86" i="22"/>
  <c r="I86" i="22"/>
  <c r="J85" i="22"/>
  <c r="I85" i="22"/>
  <c r="J84" i="22"/>
  <c r="I84" i="22"/>
  <c r="J87" i="22"/>
  <c r="I87" i="22"/>
  <c r="J88" i="22"/>
  <c r="I88" i="22"/>
  <c r="I91" i="22"/>
  <c r="J91" i="22"/>
  <c r="H28" i="4"/>
  <c r="J28" i="4"/>
  <c r="H29" i="4"/>
  <c r="J29" i="4"/>
  <c r="H30" i="4"/>
  <c r="J30" i="4"/>
  <c r="L116" i="22"/>
  <c r="L87" i="22"/>
  <c r="L84" i="22"/>
  <c r="L85" i="22"/>
  <c r="L86" i="22"/>
  <c r="L88" i="22"/>
  <c r="L91" i="22"/>
  <c r="H37" i="4"/>
  <c r="J37" i="4"/>
  <c r="H36" i="4"/>
  <c r="J36" i="4"/>
  <c r="H35" i="4"/>
  <c r="J35" i="4"/>
  <c r="H34" i="4"/>
  <c r="J34" i="4"/>
  <c r="G119" i="30"/>
  <c r="G118" i="30"/>
  <c r="G117" i="30"/>
  <c r="G116" i="30"/>
  <c r="G115" i="30"/>
  <c r="G111" i="30"/>
  <c r="G110" i="30"/>
  <c r="G109" i="30"/>
  <c r="G108" i="30"/>
  <c r="G107" i="30"/>
  <c r="G105" i="30"/>
  <c r="G104" i="30"/>
  <c r="G103" i="30"/>
  <c r="G102" i="30"/>
  <c r="G101" i="30"/>
  <c r="G97" i="30"/>
  <c r="G96" i="30"/>
  <c r="G95" i="30"/>
  <c r="G94" i="30"/>
  <c r="G93" i="30"/>
  <c r="G85" i="30"/>
  <c r="G84" i="30"/>
  <c r="G83" i="30"/>
  <c r="G82" i="30"/>
  <c r="G81" i="30"/>
  <c r="G70" i="30"/>
  <c r="G71" i="30"/>
  <c r="G72" i="30"/>
  <c r="G73" i="30"/>
  <c r="G69" i="30"/>
  <c r="G66" i="30"/>
  <c r="G67" i="30"/>
  <c r="G65" i="30"/>
  <c r="I97" i="30"/>
  <c r="H97" i="30"/>
  <c r="I96" i="30"/>
  <c r="H96" i="30"/>
  <c r="I95" i="30"/>
  <c r="H95" i="30"/>
  <c r="I94" i="30"/>
  <c r="H94" i="30"/>
  <c r="J94" i="30" s="1"/>
  <c r="I93" i="30"/>
  <c r="J93" i="30" s="1"/>
  <c r="J67" i="30"/>
  <c r="G50" i="30"/>
  <c r="G51" i="30"/>
  <c r="G52" i="30"/>
  <c r="G53" i="30"/>
  <c r="G49" i="30"/>
  <c r="G26" i="30"/>
  <c r="G27" i="30"/>
  <c r="G28" i="30"/>
  <c r="G25" i="30"/>
  <c r="G19" i="30"/>
  <c r="G20" i="30"/>
  <c r="G18" i="30"/>
  <c r="G17" i="30"/>
  <c r="G15" i="30"/>
  <c r="G10" i="30"/>
  <c r="G9" i="30"/>
  <c r="G14" i="30"/>
  <c r="I10" i="30"/>
  <c r="H10" i="30"/>
  <c r="I9" i="30"/>
  <c r="H9" i="30"/>
  <c r="J19" i="30"/>
  <c r="I14" i="24"/>
  <c r="H55" i="4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23" i="12"/>
  <c r="J68" i="24"/>
  <c r="I68" i="24"/>
  <c r="J73" i="24"/>
  <c r="I73" i="24"/>
  <c r="J72" i="24"/>
  <c r="I72" i="24"/>
  <c r="J71" i="24"/>
  <c r="I71" i="24"/>
  <c r="J70" i="24"/>
  <c r="I70" i="24"/>
  <c r="J69" i="24"/>
  <c r="I69" i="24"/>
  <c r="F116" i="12"/>
  <c r="F117" i="12"/>
  <c r="F118" i="12"/>
  <c r="F119" i="12"/>
  <c r="F35" i="12"/>
  <c r="L70" i="24"/>
  <c r="L72" i="24"/>
  <c r="L68" i="24"/>
  <c r="L73" i="24"/>
  <c r="L69" i="24"/>
  <c r="L71" i="24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24" i="12"/>
  <c r="F25" i="12"/>
  <c r="F26" i="12"/>
  <c r="F27" i="12"/>
  <c r="F28" i="12"/>
  <c r="F29" i="12"/>
  <c r="F30" i="12"/>
  <c r="F31" i="12"/>
  <c r="F32" i="12"/>
  <c r="I119" i="30"/>
  <c r="H119" i="30"/>
  <c r="I118" i="30"/>
  <c r="H118" i="30"/>
  <c r="I117" i="30"/>
  <c r="H117" i="30"/>
  <c r="I116" i="30"/>
  <c r="H116" i="30"/>
  <c r="I115" i="30"/>
  <c r="H115" i="30"/>
  <c r="I111" i="30"/>
  <c r="H111" i="30"/>
  <c r="I110" i="30"/>
  <c r="H110" i="30"/>
  <c r="I109" i="30"/>
  <c r="H109" i="30"/>
  <c r="I108" i="30"/>
  <c r="H108" i="30"/>
  <c r="I107" i="30"/>
  <c r="H107" i="30"/>
  <c r="I105" i="30"/>
  <c r="H105" i="30"/>
  <c r="I104" i="30"/>
  <c r="H104" i="30"/>
  <c r="I103" i="30"/>
  <c r="H103" i="30"/>
  <c r="I102" i="30"/>
  <c r="H102" i="30"/>
  <c r="I101" i="30"/>
  <c r="H101" i="30"/>
  <c r="J17" i="30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J47" i="24"/>
  <c r="I47" i="24"/>
  <c r="J51" i="24"/>
  <c r="I51" i="24"/>
  <c r="J50" i="24"/>
  <c r="I50" i="24"/>
  <c r="J49" i="24"/>
  <c r="I49" i="24"/>
  <c r="J48" i="24"/>
  <c r="I48" i="24"/>
  <c r="K15" i="24"/>
  <c r="J15" i="24"/>
  <c r="I15" i="24"/>
  <c r="K14" i="24"/>
  <c r="J14" i="24"/>
  <c r="J142" i="22"/>
  <c r="I142" i="22"/>
  <c r="J81" i="22"/>
  <c r="I81" i="22"/>
  <c r="J80" i="22"/>
  <c r="I80" i="22"/>
  <c r="J58" i="22"/>
  <c r="I58" i="22"/>
  <c r="J59" i="22"/>
  <c r="I59" i="22"/>
  <c r="L14" i="24"/>
  <c r="J83" i="30"/>
  <c r="J25" i="30"/>
  <c r="J28" i="30"/>
  <c r="J81" i="30"/>
  <c r="L50" i="24"/>
  <c r="L47" i="24"/>
  <c r="L48" i="24"/>
  <c r="L59" i="22"/>
  <c r="L80" i="22"/>
  <c r="L142" i="22"/>
  <c r="L29" i="24"/>
  <c r="L81" i="22"/>
  <c r="L49" i="24"/>
  <c r="L51" i="24"/>
  <c r="L15" i="24"/>
  <c r="L32" i="24"/>
  <c r="L31" i="24"/>
  <c r="L30" i="24"/>
  <c r="L58" i="22"/>
  <c r="K32" i="22"/>
  <c r="J32" i="22"/>
  <c r="I32" i="22"/>
  <c r="K31" i="22"/>
  <c r="J31" i="22"/>
  <c r="I31" i="22"/>
  <c r="K30" i="22"/>
  <c r="J30" i="22"/>
  <c r="I30" i="22"/>
  <c r="K29" i="22"/>
  <c r="I29" i="22"/>
  <c r="K15" i="22"/>
  <c r="J15" i="22"/>
  <c r="I15" i="22"/>
  <c r="K14" i="22"/>
  <c r="J14" i="22"/>
  <c r="I14" i="22"/>
  <c r="L32" i="22"/>
  <c r="L30" i="22"/>
  <c r="L29" i="22"/>
  <c r="L31" i="22"/>
  <c r="L14" i="22"/>
  <c r="L15" i="22"/>
  <c r="H58" i="4"/>
  <c r="J58" i="4"/>
  <c r="H57" i="4"/>
  <c r="J57" i="4"/>
  <c r="I45" i="4"/>
  <c r="H45" i="4"/>
  <c r="I44" i="4"/>
  <c r="H44" i="4"/>
  <c r="G18" i="4"/>
  <c r="G15" i="4"/>
  <c r="G14" i="4"/>
  <c r="G13" i="4"/>
  <c r="G12" i="4"/>
  <c r="J44" i="4"/>
  <c r="J45" i="4"/>
  <c r="F39" i="12"/>
  <c r="J144" i="22"/>
  <c r="I144" i="22"/>
  <c r="F41" i="12"/>
  <c r="J109" i="22"/>
  <c r="I109" i="22"/>
  <c r="J108" i="22"/>
  <c r="I108" i="22"/>
  <c r="J70" i="22"/>
  <c r="I70" i="22"/>
  <c r="J69" i="22"/>
  <c r="I69" i="22"/>
  <c r="K48" i="22"/>
  <c r="J48" i="22"/>
  <c r="I48" i="22"/>
  <c r="K47" i="22"/>
  <c r="J47" i="22"/>
  <c r="I47" i="22"/>
  <c r="F135" i="12"/>
  <c r="F137" i="12"/>
  <c r="J117" i="22"/>
  <c r="I117" i="2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34" i="12"/>
  <c r="K90" i="24"/>
  <c r="L90" i="24"/>
  <c r="F33" i="12"/>
  <c r="F36" i="12"/>
  <c r="F37" i="12"/>
  <c r="F38" i="12"/>
  <c r="F40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6" i="12"/>
  <c r="H56" i="4"/>
  <c r="J56" i="4"/>
  <c r="G56" i="4"/>
  <c r="J55" i="4"/>
  <c r="G55" i="4"/>
  <c r="I46" i="4"/>
  <c r="I47" i="4"/>
  <c r="H47" i="4"/>
  <c r="I43" i="4"/>
  <c r="H43" i="4"/>
  <c r="H42" i="4"/>
  <c r="J27" i="4"/>
  <c r="G17" i="4"/>
  <c r="G16" i="4"/>
  <c r="J37" i="22"/>
  <c r="J63" i="22"/>
  <c r="J82" i="22"/>
  <c r="J83" i="22"/>
  <c r="J89" i="22"/>
  <c r="J90" i="22"/>
  <c r="J122" i="22"/>
  <c r="J143" i="22"/>
  <c r="J36" i="22"/>
  <c r="I34" i="22"/>
  <c r="I36" i="22"/>
  <c r="I37" i="22"/>
  <c r="I61" i="22"/>
  <c r="I62" i="22"/>
  <c r="I63" i="22"/>
  <c r="I68" i="22"/>
  <c r="I83" i="22"/>
  <c r="I89" i="22"/>
  <c r="I90" i="22"/>
  <c r="I103" i="22"/>
  <c r="I104" i="22"/>
  <c r="I107" i="22"/>
  <c r="I122" i="22"/>
  <c r="I131" i="22"/>
  <c r="I132" i="22"/>
  <c r="I133" i="22"/>
  <c r="I143" i="22"/>
  <c r="K148" i="22"/>
  <c r="L148" i="22"/>
  <c r="K34" i="22"/>
  <c r="K36" i="22"/>
  <c r="K37" i="22"/>
  <c r="B133" i="22"/>
  <c r="B132" i="22"/>
  <c r="B131" i="22"/>
  <c r="B107" i="22"/>
  <c r="B104" i="22"/>
  <c r="M103" i="22"/>
  <c r="B68" i="22"/>
  <c r="M104" i="22"/>
  <c r="J104" i="22"/>
  <c r="L104" i="22"/>
  <c r="J133" i="22"/>
  <c r="L133" i="22"/>
  <c r="J68" i="22"/>
  <c r="L68" i="22"/>
  <c r="J131" i="22"/>
  <c r="L131" i="22"/>
  <c r="J103" i="22"/>
  <c r="L103" i="22"/>
  <c r="J107" i="22"/>
  <c r="L107" i="22"/>
  <c r="J132" i="22"/>
  <c r="L132" i="22"/>
  <c r="L90" i="22"/>
  <c r="L89" i="22"/>
  <c r="L83" i="22"/>
  <c r="L70" i="22"/>
  <c r="L69" i="22"/>
  <c r="L108" i="22"/>
  <c r="L109" i="22"/>
  <c r="L117" i="22"/>
  <c r="L47" i="22"/>
  <c r="L48" i="22"/>
  <c r="L62" i="22"/>
  <c r="L61" i="22"/>
  <c r="L34" i="22"/>
  <c r="L143" i="22"/>
  <c r="J43" i="4"/>
  <c r="J46" i="4"/>
  <c r="J42" i="4"/>
  <c r="J47" i="4"/>
  <c r="L63" i="22"/>
  <c r="L60" i="22"/>
  <c r="L37" i="22"/>
  <c r="L122" i="22"/>
  <c r="L34" i="24"/>
  <c r="L36" i="22"/>
  <c r="L33" i="24"/>
  <c r="L144" i="22"/>
  <c r="L82" i="22"/>
  <c r="K55" i="4"/>
  <c r="K35" i="4"/>
  <c r="K36" i="4"/>
  <c r="K37" i="4"/>
  <c r="K34" i="4"/>
  <c r="M105" i="22"/>
  <c r="M107" i="22"/>
  <c r="K56" i="4"/>
  <c r="K57" i="4"/>
  <c r="K58" i="4"/>
  <c r="K59" i="4"/>
  <c r="M35" i="22"/>
  <c r="M36" i="22"/>
  <c r="M37" i="22"/>
  <c r="K12" i="4"/>
  <c r="K13" i="4"/>
  <c r="K14" i="4"/>
  <c r="K15" i="4"/>
  <c r="K16" i="4"/>
  <c r="K17" i="4"/>
  <c r="K18" i="4"/>
  <c r="M81" i="22"/>
  <c r="M106" i="22"/>
  <c r="M20" i="22"/>
  <c r="M19" i="22"/>
  <c r="M70" i="24"/>
  <c r="M73" i="24"/>
  <c r="M72" i="24"/>
  <c r="M29" i="22"/>
  <c r="M71" i="24"/>
  <c r="M15" i="22"/>
  <c r="M32" i="24"/>
  <c r="M51" i="24"/>
  <c r="M69" i="24"/>
  <c r="M14" i="22"/>
  <c r="M31" i="24"/>
  <c r="M50" i="24"/>
  <c r="M68" i="24"/>
  <c r="M49" i="24"/>
  <c r="M30" i="24"/>
  <c r="M48" i="24"/>
  <c r="M29" i="24"/>
  <c r="M47" i="24"/>
  <c r="M15" i="24"/>
  <c r="M14" i="24"/>
  <c r="M125" i="22"/>
  <c r="K43" i="4"/>
  <c r="K44" i="4"/>
  <c r="K46" i="4"/>
  <c r="K45" i="4"/>
  <c r="K47" i="4"/>
  <c r="M91" i="22"/>
  <c r="M119" i="22"/>
  <c r="M131" i="22"/>
  <c r="M80" i="22"/>
  <c r="M45" i="22"/>
  <c r="M31" i="22"/>
  <c r="M46" i="22"/>
  <c r="M32" i="22"/>
  <c r="M44" i="22"/>
  <c r="M30" i="22"/>
  <c r="K42" i="4"/>
  <c r="M90" i="22"/>
  <c r="M43" i="22"/>
  <c r="M130" i="22"/>
  <c r="M117" i="22"/>
  <c r="M89" i="22"/>
  <c r="M88" i="22"/>
  <c r="M129" i="22"/>
  <c r="M116" i="22"/>
  <c r="M144" i="22"/>
  <c r="M87" i="22"/>
  <c r="M120" i="22"/>
  <c r="M132" i="22"/>
  <c r="M143" i="22"/>
  <c r="M70" i="22"/>
  <c r="M63" i="22"/>
  <c r="M142" i="22"/>
  <c r="M69" i="22"/>
  <c r="M62" i="22"/>
  <c r="M109" i="22"/>
  <c r="M86" i="22"/>
  <c r="M61" i="22"/>
  <c r="M68" i="22"/>
  <c r="M134" i="22"/>
  <c r="M122" i="22"/>
  <c r="M85" i="22"/>
  <c r="M108" i="22"/>
  <c r="M67" i="22"/>
  <c r="M59" i="22"/>
  <c r="M121" i="22"/>
  <c r="M133" i="22"/>
  <c r="M84" i="22"/>
  <c r="M66" i="22"/>
  <c r="M58" i="22"/>
  <c r="J123" i="30" l="1"/>
  <c r="J47" i="30"/>
  <c r="J73" i="30"/>
  <c r="J65" i="30"/>
  <c r="J27" i="30"/>
  <c r="J75" i="30"/>
  <c r="J76" i="30"/>
  <c r="J101" i="30"/>
  <c r="J103" i="30"/>
  <c r="J105" i="30"/>
  <c r="J108" i="30"/>
  <c r="J110" i="30"/>
  <c r="J115" i="30"/>
  <c r="J117" i="30"/>
  <c r="J119" i="30"/>
  <c r="J80" i="30"/>
  <c r="J70" i="30"/>
  <c r="J51" i="30"/>
  <c r="J66" i="30"/>
  <c r="J54" i="30"/>
  <c r="J69" i="30"/>
  <c r="J53" i="30"/>
  <c r="J49" i="30"/>
  <c r="J50" i="30"/>
  <c r="J15" i="30"/>
  <c r="J84" i="30"/>
  <c r="J95" i="30"/>
  <c r="J97" i="30"/>
  <c r="J33" i="30"/>
  <c r="J36" i="30"/>
  <c r="J59" i="30"/>
  <c r="J60" i="30"/>
  <c r="J61" i="30"/>
  <c r="J62" i="30"/>
  <c r="J63" i="30"/>
  <c r="J18" i="30"/>
  <c r="J26" i="30"/>
  <c r="J9" i="30"/>
  <c r="J43" i="30"/>
  <c r="J45" i="30"/>
  <c r="J46" i="30"/>
  <c r="J104" i="30"/>
  <c r="J109" i="30"/>
  <c r="J111" i="30"/>
  <c r="J118" i="30"/>
  <c r="J102" i="30"/>
  <c r="J107" i="30"/>
  <c r="J116" i="30"/>
  <c r="J72" i="30"/>
  <c r="J20" i="30"/>
  <c r="J125" i="30"/>
  <c r="J82" i="30"/>
  <c r="J10" i="30"/>
  <c r="J96" i="30"/>
  <c r="J78" i="30"/>
  <c r="J34" i="30"/>
  <c r="J35" i="30"/>
  <c r="J37" i="30"/>
  <c r="J44" i="30"/>
</calcChain>
</file>

<file path=xl/sharedStrings.xml><?xml version="1.0" encoding="utf-8"?>
<sst xmlns="http://schemas.openxmlformats.org/spreadsheetml/2006/main" count="3792" uniqueCount="832">
  <si>
    <t>KSRN105HFAN1</t>
  </si>
  <si>
    <t>KSRN105HFAN1/-40</t>
  </si>
  <si>
    <t>Внутренний блок</t>
  </si>
  <si>
    <t>Наружный блок</t>
  </si>
  <si>
    <t>Тип скидки</t>
  </si>
  <si>
    <t>Панель</t>
  </si>
  <si>
    <t>KSZT35HFAN1</t>
  </si>
  <si>
    <t>KSUT35HFAN1</t>
  </si>
  <si>
    <t>KPU65-D</t>
  </si>
  <si>
    <t>KSZT53HFAN1</t>
  </si>
  <si>
    <t>KSUT53HFAN1</t>
  </si>
  <si>
    <t>KSVR70HFAN1</t>
  </si>
  <si>
    <t>KSUT70HFAN1</t>
  </si>
  <si>
    <t>KPU95-D1</t>
  </si>
  <si>
    <t>KSVR105HFAN3</t>
  </si>
  <si>
    <t>KSVQ140HFAN3</t>
  </si>
  <si>
    <t>KSVQ176HFAN3</t>
  </si>
  <si>
    <t>KSHF53HFAN1</t>
  </si>
  <si>
    <t>KSHF70HFAN1</t>
  </si>
  <si>
    <t>KSHF105HFAN3</t>
  </si>
  <si>
    <t>KSHE140HFAN3</t>
  </si>
  <si>
    <t>KSHE176HFAN3</t>
  </si>
  <si>
    <t>KSKS53HFAN1</t>
  </si>
  <si>
    <t>KSKS70HFAN1</t>
  </si>
  <si>
    <t>KSKR105HFAN3</t>
  </si>
  <si>
    <t>KSKR140HFAN3</t>
  </si>
  <si>
    <t>KSKR176HFAN3</t>
  </si>
  <si>
    <t>KSTU240HFAN1</t>
  </si>
  <si>
    <t>KSUR240HFAN3</t>
  </si>
  <si>
    <t>KSTU280HFAN1</t>
  </si>
  <si>
    <t>KSUR280HFAN3</t>
  </si>
  <si>
    <t>KSTU440HFAN1</t>
  </si>
  <si>
    <t>KSUR440HFAN3</t>
  </si>
  <si>
    <t>KSTU560HFAN1</t>
  </si>
  <si>
    <t>KSUR560HFAN3</t>
  </si>
  <si>
    <t>KSFV140XFAN3</t>
  </si>
  <si>
    <t>KIC-82H</t>
  </si>
  <si>
    <t>KWC-32</t>
  </si>
  <si>
    <t>KWC-51</t>
  </si>
  <si>
    <t>KWC-22</t>
  </si>
  <si>
    <t>KPU95-R</t>
  </si>
  <si>
    <t>Accessories</t>
  </si>
  <si>
    <t>Модель</t>
  </si>
  <si>
    <t>Группа</t>
  </si>
  <si>
    <t>KSGN105HFAN1</t>
  </si>
  <si>
    <t>KSUR240HFAN3/-40</t>
  </si>
  <si>
    <t>KSUR280HFAN3/-40</t>
  </si>
  <si>
    <t>KSUR440HFAN3/-40</t>
  </si>
  <si>
    <t>KSUR560HFAN3/-40</t>
  </si>
  <si>
    <t>KSUT105HFAN3/-40</t>
  </si>
  <si>
    <t>KSUT35HFAN1/-40</t>
  </si>
  <si>
    <t>KSUT53HFAN1/-40</t>
  </si>
  <si>
    <t>KSUT70HFAN1/-40</t>
  </si>
  <si>
    <t>KSFY70XFAN1</t>
  </si>
  <si>
    <t>KSUR105HFAN3</t>
  </si>
  <si>
    <t>KSUR105HFAN3/-40</t>
  </si>
  <si>
    <t>Комментарий</t>
  </si>
  <si>
    <t>Multi</t>
  </si>
  <si>
    <t>Control</t>
  </si>
  <si>
    <t>LCAC</t>
  </si>
  <si>
    <t>Split</t>
  </si>
  <si>
    <t>D_ACC</t>
  </si>
  <si>
    <t xml:space="preserve">Программа «Климат Онлайн» </t>
  </si>
  <si>
    <t>Вы можете выбрать один из двух типов подписки:</t>
  </si>
  <si>
    <t>Цена для Клиента</t>
  </si>
  <si>
    <t>Стоимость получения услуги от Даичи</t>
  </si>
  <si>
    <t>Вы осуществляете обслуживание клиента</t>
  </si>
  <si>
    <t>Ваша коммерческая цена</t>
  </si>
  <si>
    <t>Вы выступаете агентом</t>
  </si>
  <si>
    <t>По прейскуранту (скидка 10%)</t>
  </si>
  <si>
    <t>Мобильное приложение</t>
  </si>
  <si>
    <t>бесплатно</t>
  </si>
  <si>
    <t>RAC</t>
  </si>
  <si>
    <t>бытовые сплит-системы</t>
  </si>
  <si>
    <t>MULTI</t>
  </si>
  <si>
    <t>мульти сплит-системы</t>
  </si>
  <si>
    <t>УСЛУГИ</t>
  </si>
  <si>
    <t>услуги компании "ДАИЧИ"</t>
  </si>
  <si>
    <t>TOTAL</t>
  </si>
  <si>
    <t xml:space="preserve">сводный список оборудования </t>
  </si>
  <si>
    <t>К СОДЕРЖАНИЮ</t>
  </si>
  <si>
    <t>Услуга интернет-подключения кондиционера к службе дистанционного мониторинга параметров оборудования компании "ДАИЧИ".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</si>
  <si>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</si>
  <si>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Если диагностику или устранение неполадок невозможно сделать дистанционно, то:</t>
  </si>
  <si>
    <t>Вознаграждение партнёра</t>
  </si>
  <si>
    <t>Подписка №1</t>
  </si>
  <si>
    <t>ДАИЧИ передает Вам результаты мониторинга</t>
  </si>
  <si>
    <t>Подписка №2</t>
  </si>
  <si>
    <t>1 000 Р единоразово</t>
  </si>
  <si>
    <t>ДАИЧИ осуществляет мониторинг</t>
  </si>
  <si>
    <t>1 000 Р/в год</t>
  </si>
  <si>
    <t>ДАИЧИ осуществляет ТО</t>
  </si>
  <si>
    <t xml:space="preserve">Программа «Мобильное управление» </t>
  </si>
  <si>
    <t>Мобильное/web приложение и контроллер, которые позволяют управлять кондиционером клиента с помощью мобильных устройств (телефона, планшета и т.п.) или ПК.</t>
  </si>
  <si>
    <t>Тип устройства</t>
  </si>
  <si>
    <t>Wifi контроллер для сплит-систем и внутренних блоков мульти сплит-систем</t>
  </si>
  <si>
    <t>Бренд</t>
  </si>
  <si>
    <t>Артикул контроллера</t>
  </si>
  <si>
    <t>KENTATSU</t>
  </si>
  <si>
    <t>Мощность, кВт</t>
  </si>
  <si>
    <t>холод</t>
  </si>
  <si>
    <t>тепло</t>
  </si>
  <si>
    <t>on\off</t>
  </si>
  <si>
    <t>R410a</t>
  </si>
  <si>
    <t>внутр.</t>
  </si>
  <si>
    <t>наруж.</t>
  </si>
  <si>
    <t>СТОИМОСТЬ УСЛУГ:</t>
  </si>
  <si>
    <t>СТОИМОСТЬ ОБОРУДОВАНИЯ</t>
  </si>
  <si>
    <t>Контроллеры облачного управления</t>
  </si>
  <si>
    <t>Cовместимость Wi-Fi контроллера с оборудованием:</t>
  </si>
  <si>
    <t>Серия оборудования</t>
  </si>
  <si>
    <t>облачные контроллеры</t>
  </si>
  <si>
    <t>ОБЛАКО</t>
  </si>
  <si>
    <t>Цена со скидкой за комплект</t>
  </si>
  <si>
    <t>-</t>
  </si>
  <si>
    <t>Комплект поставки</t>
  </si>
  <si>
    <t>Внутр./наруж. блок</t>
  </si>
  <si>
    <t>DC Inverter</t>
  </si>
  <si>
    <t xml:space="preserve">Кассетные сплит-системы </t>
  </si>
  <si>
    <t xml:space="preserve">Кассетные компактные сплит-системы </t>
  </si>
  <si>
    <t>Универсальные сплит-системы</t>
  </si>
  <si>
    <t>Канальные средненапорные сплит-системы</t>
  </si>
  <si>
    <t>Канальные высоконапорные сплит-системы</t>
  </si>
  <si>
    <t>Колонные  сплит-системы</t>
  </si>
  <si>
    <t>DC inverter</t>
  </si>
  <si>
    <t>Тип Скидки</t>
  </si>
  <si>
    <t>Wi-Fi контроллеры</t>
  </si>
  <si>
    <t>Валюта</t>
  </si>
  <si>
    <t>Wi-Fi контроллеры облачного управления</t>
  </si>
  <si>
    <t xml:space="preserve">Цена со скидкой  </t>
  </si>
  <si>
    <t>Базовая цена</t>
  </si>
  <si>
    <t>внутр. блок</t>
  </si>
  <si>
    <t>наружн. блок</t>
  </si>
  <si>
    <t>акссес.</t>
  </si>
  <si>
    <r>
      <t>1)</t>
    </r>
    <r>
      <rPr>
        <sz val="12"/>
        <color theme="1"/>
        <rFont val="Arial"/>
        <family val="2"/>
        <charset val="204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</si>
  <si>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Arial"/>
        <family val="2"/>
        <charset val="204"/>
      </rPr>
      <t xml:space="preserve"> Компания "ДАИЧИ" осуществляет техническое обслуживание клиента.</t>
    </r>
  </si>
  <si>
    <r>
      <t xml:space="preserve">В случае </t>
    </r>
    <r>
      <rPr>
        <b/>
        <sz val="14"/>
        <color rgb="FF00B050"/>
        <rFont val="Arial"/>
        <family val="2"/>
        <charset val="204"/>
      </rPr>
      <t>Подписки №1</t>
    </r>
    <r>
      <rPr>
        <sz val="11"/>
        <color theme="3" tint="-0.499984740745262"/>
        <rFont val="Arial"/>
        <family val="2"/>
        <charset val="204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</si>
  <si>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Arial"/>
        <family val="2"/>
        <charset val="204"/>
      </rPr>
      <t>Подписки №2</t>
    </r>
    <r>
      <rPr>
        <sz val="14"/>
        <color theme="3" tint="-0.499984740745262"/>
        <rFont val="Arial"/>
        <family val="2"/>
        <charset val="204"/>
      </rPr>
      <t>,</t>
    </r>
    <r>
      <rPr>
        <sz val="11"/>
        <color theme="3" tint="-0.499984740745262"/>
        <rFont val="Arial"/>
        <family val="2"/>
        <charset val="204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</si>
  <si>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r>
      <rPr>
        <sz val="11"/>
        <color theme="3" tint="-0.499984740745262"/>
        <rFont val="Arial"/>
        <family val="2"/>
        <charset val="204"/>
      </rPr>
      <t>1 000 Р</t>
    </r>
    <r>
      <rPr>
        <sz val="10"/>
        <color theme="3" tint="-0.499984740745262"/>
        <rFont val="Arial"/>
        <family val="2"/>
        <charset val="204"/>
      </rPr>
      <t>/ в год</t>
    </r>
  </si>
  <si>
    <r>
      <t xml:space="preserve">  Контроллер черного цвета </t>
    </r>
    <r>
      <rPr>
        <b/>
        <sz val="12"/>
        <color theme="0"/>
        <rFont val="Arial"/>
        <family val="2"/>
        <charset val="204"/>
      </rPr>
      <t>(в комплекте с кабелем).</t>
    </r>
  </si>
  <si>
    <t>KSGP26HZRN1</t>
  </si>
  <si>
    <t>KSGP35HZRN1</t>
  </si>
  <si>
    <t>KSRP26HZRN1</t>
  </si>
  <si>
    <t>KSRP35HZRN1</t>
  </si>
  <si>
    <t>KSGY26HZRN1</t>
  </si>
  <si>
    <t>KSGY35HZRN1</t>
  </si>
  <si>
    <t>KSGY53HZRN1</t>
  </si>
  <si>
    <t>KSGY70HZRN1</t>
  </si>
  <si>
    <t>KSGA21HFAN1</t>
  </si>
  <si>
    <t>KSGA26HFAN1</t>
  </si>
  <si>
    <t>KSGA35HFAN1</t>
  </si>
  <si>
    <t>KSGA53HFAN1</t>
  </si>
  <si>
    <t>KSGA70HFAN1</t>
  </si>
  <si>
    <t>KSRA21HFAN1</t>
  </si>
  <si>
    <t>KSRA26HFAN1</t>
  </si>
  <si>
    <t>KSRA35HFAN1</t>
  </si>
  <si>
    <t>KSRA53HFAN1</t>
  </si>
  <si>
    <t>KSRA70HFAN1</t>
  </si>
  <si>
    <t>KSGA21HZRN1</t>
  </si>
  <si>
    <t>KSRA21HZRN1</t>
  </si>
  <si>
    <t>KSGA26HZRN1</t>
  </si>
  <si>
    <t>KSRA26HZRN1</t>
  </si>
  <si>
    <t>KSGA35HZRN1</t>
  </si>
  <si>
    <t>KSRA35HZRN1</t>
  </si>
  <si>
    <t>KSGA53HZRN1</t>
  </si>
  <si>
    <t>KSRA53HZRN1</t>
  </si>
  <si>
    <t>KSGA70HZRN1</t>
  </si>
  <si>
    <t>KSRA70HZRN1</t>
  </si>
  <si>
    <t>KSGI21HFAN1</t>
  </si>
  <si>
    <t>KSRI21HFAN1</t>
  </si>
  <si>
    <t>KSGI26HFAN1</t>
  </si>
  <si>
    <t>KSRI26HFAN1</t>
  </si>
  <si>
    <t>KSGI35HFAN1</t>
  </si>
  <si>
    <t>KSRI35HFAN1</t>
  </si>
  <si>
    <t>KSGI53HFAN1</t>
  </si>
  <si>
    <t>KSRI53HFAN1</t>
  </si>
  <si>
    <t>KSGI70HFAN1</t>
  </si>
  <si>
    <t>KSRI70HFAN1</t>
  </si>
  <si>
    <t>K2MRA40HZRN1</t>
  </si>
  <si>
    <t>K2MRA50HZRN1</t>
  </si>
  <si>
    <t>K3MRA60HZRN1</t>
  </si>
  <si>
    <t>K3MRA80HZRN1</t>
  </si>
  <si>
    <t>K4MRA80HZRN1</t>
  </si>
  <si>
    <t>K4MRA100HZRN1</t>
  </si>
  <si>
    <t>K5MRA120HZRN1</t>
  </si>
  <si>
    <t>R32</t>
  </si>
  <si>
    <t>KMZA20HZRN1</t>
  </si>
  <si>
    <t>KMZA25HZRN1</t>
  </si>
  <si>
    <t>KMZA35HZRN1</t>
  </si>
  <si>
    <t>KMZA50HZRN1</t>
  </si>
  <si>
    <t>KSTR140HFAN3</t>
  </si>
  <si>
    <t>KSTR176HFAN3</t>
  </si>
  <si>
    <t>KSHF140HFAN3</t>
  </si>
  <si>
    <t>KSUT176HFAN3</t>
  </si>
  <si>
    <t>KSUT140HFAN3</t>
  </si>
  <si>
    <t>KSUN35HZAN1</t>
  </si>
  <si>
    <t>KSUN53HZAN1</t>
  </si>
  <si>
    <t>KSUNA70HZAN1</t>
  </si>
  <si>
    <t>KSUN105HZAN3</t>
  </si>
  <si>
    <t>KSUN140HZAN3</t>
  </si>
  <si>
    <t>KSUN165HZAN3</t>
  </si>
  <si>
    <t>Кассетные сплит-системы (900х900, четырехпоточные)</t>
  </si>
  <si>
    <t>KSUN70HZAN1</t>
  </si>
  <si>
    <t>LCAC inverter</t>
  </si>
  <si>
    <t>Проводной пульт для Multi, LCAC (кроме cassette )</t>
  </si>
  <si>
    <t xml:space="preserve">ИК пульт управления для серий : LCAC - коммерческих сплит-систем </t>
  </si>
  <si>
    <t>Проводной пульт для Multi, LCAC (кроме floor-standing)</t>
  </si>
  <si>
    <t>KIC-110H</t>
  </si>
  <si>
    <t>2,73 (1,32~3,81)</t>
  </si>
  <si>
    <t>3,52 (1,32~3,96)</t>
  </si>
  <si>
    <t>3,14 (0,88~4,40)</t>
  </si>
  <si>
    <t>3,96 (0,88~4,54)</t>
  </si>
  <si>
    <t>FULL DC inverter</t>
  </si>
  <si>
    <t>7,03 (2,11~8,21)</t>
  </si>
  <si>
    <t>7,33 (1,55~8,21)</t>
  </si>
  <si>
    <t>2,20 (0,91~2,51)</t>
  </si>
  <si>
    <t>2,78 (1,17~3,22)</t>
  </si>
  <si>
    <t>3,37 (1,29~3,84)</t>
  </si>
  <si>
    <t>2,34 (0,70~2,93)</t>
  </si>
  <si>
    <t>3,22 (0,91~3,75)</t>
  </si>
  <si>
    <t>3,52 (1,06~4,04)</t>
  </si>
  <si>
    <t>R410A</t>
  </si>
  <si>
    <t>ИНВЕРТОРНЫЕ НАСТЕННЫЕ СПЛИТ-СИСТЕМЫ</t>
  </si>
  <si>
    <t>НАСТЕННЫЕ СПЛИТ-СИСТЕМЫ ПОСТОЯННОЙ ПРОИЗВОДИТЕЛЬНОСТИ</t>
  </si>
  <si>
    <t>Системы облачного управления компании "ДАИЧИ"</t>
  </si>
  <si>
    <t>Тип оборудования или услуги</t>
  </si>
  <si>
    <t>ДОПОЛНЕНИЕ</t>
  </si>
  <si>
    <t>Услуга  "КЛИМАТ ОНЛАЙН"</t>
  </si>
  <si>
    <t>1000 руб./год</t>
  </si>
  <si>
    <t>вознаграждение 1000 руб.</t>
  </si>
  <si>
    <t>5,28 (3,39~5,90)</t>
  </si>
  <si>
    <t>5,57 (3,10~5,85)</t>
  </si>
  <si>
    <t>*</t>
  </si>
  <si>
    <r>
      <t xml:space="preserve">Сплит-системы серии </t>
    </r>
    <r>
      <rPr>
        <b/>
        <sz val="20"/>
        <rFont val="Arial"/>
        <family val="2"/>
        <charset val="204"/>
      </rPr>
      <t>KANAMI (KSGA/KSRA)</t>
    </r>
  </si>
  <si>
    <r>
      <t xml:space="preserve">Сплит-системы серии </t>
    </r>
    <r>
      <rPr>
        <b/>
        <sz val="20"/>
        <rFont val="Arial"/>
        <family val="2"/>
        <charset val="204"/>
      </rPr>
      <t>ICHI (KSGI/KSRI)</t>
    </r>
  </si>
  <si>
    <t>Cовместимость Wi-Fi контроллера с оборудованием LCAC:</t>
  </si>
  <si>
    <t>KSZT_HFAN1</t>
  </si>
  <si>
    <t>KSVQ_HFAN3</t>
  </si>
  <si>
    <t>KSKS_HFAN1</t>
  </si>
  <si>
    <t>KSKR_HFAN3</t>
  </si>
  <si>
    <t>KSTR_HFAN3</t>
  </si>
  <si>
    <t>KSVR_HFAN1</t>
  </si>
  <si>
    <t>коммерческие сплит-системы</t>
  </si>
  <si>
    <t>коммерческие сплит-системы инверторного типа</t>
  </si>
  <si>
    <t xml:space="preserve"> Wi-Fi контроллер для сплит-систем и мульти сплит-систем DW01/DW11/DW21</t>
  </si>
  <si>
    <t>NEW</t>
  </si>
  <si>
    <t>KSUT140HFAN3/-40</t>
  </si>
  <si>
    <t>KSUT176HFAN3/-40</t>
  </si>
  <si>
    <t>KSFV176XFAN3</t>
  </si>
  <si>
    <t>K_MASS</t>
  </si>
  <si>
    <t>K_PREM</t>
  </si>
  <si>
    <t>K_PREM + D_ACC</t>
  </si>
  <si>
    <t>K_PREM+D_ACC</t>
  </si>
  <si>
    <t>KSRI21HFAN1/-40</t>
  </si>
  <si>
    <t>KSRI26HFAN1/-40</t>
  </si>
  <si>
    <t>KSRI35HFAN1/-40</t>
  </si>
  <si>
    <t>KSRI53HFAN1/-40</t>
  </si>
  <si>
    <t>KSRI70HFAN1/-40</t>
  </si>
  <si>
    <t>KSRA21HFAN1/-40</t>
  </si>
  <si>
    <t>KSRA26HFAN1/-40</t>
  </si>
  <si>
    <t>KSRA35HFAN1/-40</t>
  </si>
  <si>
    <t>KSRA53HFAN1/-40</t>
  </si>
  <si>
    <t>KSRA70HFAN1/-40</t>
  </si>
  <si>
    <t>Для моделей:
KSHF53HFAN1
KSHF70HFAN1
KSHF105HFAN1
KSHF140HFAN1
KSHF176HFAN1</t>
  </si>
  <si>
    <t>KSRA21HZRN1/-40</t>
  </si>
  <si>
    <t>KSRA26HZRN1/-40</t>
  </si>
  <si>
    <t>KSRA35HZRN1/-40</t>
  </si>
  <si>
    <t>KSRA53HZRN1/-40</t>
  </si>
  <si>
    <t>KSRA70HZRN1/-40</t>
  </si>
  <si>
    <t xml:space="preserve">НОВИНКА ОТ КОМПАНИИ ДАИЧИ - ГОТОВЫЕ МОНТАЖНЫЕ КОМПЛЕКТЫ ДЛЯ БЫТОВЫХ СПЛИТ-СИСТЕМ! </t>
  </si>
  <si>
    <t>Артикул монтажного комплекта</t>
  </si>
  <si>
    <t>Описание</t>
  </si>
  <si>
    <t>MK3-1</t>
  </si>
  <si>
    <t>Монтажный комплект №3-1
в составе:
Труба медная 6,35 мм  толщина стенки  0,76 мм  стандарт  ASTM B280 – 3 п.м.
Труба медная 9,52 мм  толщина стенки  0,81 мм стандарт  ASTM B280 – 3 п.м.
Теплоизоляция Ру-флекс 6*9 – 3 п.м
Теплоизоляция Ру-флекс 10*9  – 3 п.м
Кронштейн 450*450 мм в упаковке с крепежом – 1 к-т
Дренажная трубка D16 мм – 3 п.м
Кабель ПВС 5*1,5 мм ГОСТ (межблочный) – 4 п.м.
Короб самосборный из гофрокартона – 1 шт</t>
  </si>
  <si>
    <t>MK3-2</t>
  </si>
  <si>
    <t>Монтажный комплект №3-2
в составе:
Труба медная 6,35 мм  толщина стенки 0,76 мм стандарт  ASTM B280  – 3 п.м.
Труба медная 12,7 мм толщина стенки 0,81 мм стандарт  ASTM B280 – 3 п.м.
Теплоизоляция Ру-флекс 6*9 – 3 п.м
Теплоизоляция Ру-флекс 12*9  – 3 п.м
Кронштейн 500*600 мм в упаковке с крепежом – 1 к-т
Дренажная трубка D16 мм – 3 п.м
Кабель ПВС 5*1,5 мм ГОСТ (межблочный) – 4 п.м.
Короб самосборный из гофрокартона – 1 шт</t>
  </si>
  <si>
    <t>MK3-3</t>
  </si>
  <si>
    <t>Монтажный комплект №3-3
в составе:
Труба медная 6,35 мм  толщина стенки 0,76 мм стандарт  ASTM B280  – 3 п.м.
Труба медная 15,9 мм толщина стенки 0,81 мм стандарт  ASTM B280 – 3 п.м.
Теплоизоляция Ру-флекс 6*9 – 3 п.м
Теплоизоляция Ру-флекс 15*9  – 3 п.м
Кронштейн 500*600 мм в упаковке с крепежом – 1 к-т
Дренажная трубка D16 мм – 3 п.м
Кабель ПВС 5*2,5 мм ГОСТ (межблочный) – 4 п.м.
Короб самосборный из гофрокартона – 1 шт</t>
  </si>
  <si>
    <t>MK5-1</t>
  </si>
  <si>
    <t>Монтажный комплект №5-1
в составе:
Труба медная 6,35 мм  толщина стенки  0,76 мм  стандарт  ASTM B280 – 5 п.м.
Труба медная 9,52 мм  толщина стенки  0,81 мм стандарт  ASTM B280 – 5 п.м.
Теплоизоляция Ру-флекс 6*9 – 5 п.м
Теплоизоляция Ру-флекс 10*9  – 5 п.м
Кронштейн 450*450 мм в упаковке с крепежом – 1 к-т
Дренажная трубка D16 мм– 5 п.м
Кабель ПВС 5*1,5 мм ГОСТ (межблочный) – 6 п.м.
Короб самосборный из гофрокартона – 1 шт</t>
  </si>
  <si>
    <t>MK5-2</t>
  </si>
  <si>
    <t>Монтажный комплект №5-2
в составе:
Труба медная 6,35 мм  толщина стенки 0,76 мм стандарт  ASTM B280  – 5 п.м.
Труба медная 12,7 мм толщина стенки 0,81 мм стандарт  ASTM B280 – 5 п.м.
Теплоизоляция Ру-флекс 6*9 – 3 п.м
Теплоизоляция Ру-флекс 12*9  – 3 п.м
Кронштейн 500*600 мм в упаковке с крепежом – 1 к-т
Дренажная трубка D16 мм– 5 п.м
Кабель ПВС 5*1,5 мм ГОСТ (межблочный)  – 6 п.м.
Короб самосборный из гофрокартона – 1 шт</t>
  </si>
  <si>
    <t>MK5-3</t>
  </si>
  <si>
    <t>Монтажный комплект №5-3
в составе:
Труба медная 6,35 мм  толщина стенки 0,76 мм стандарт  ASTM B280  – 5 п.м.
Труба медная 15,9 мм толщина стенки 0,81 мм стандарт  ASTM B280 – 5 п.м.
Теплоизоляция Ру-флекс 6*9 – 3 п.м
Теплоизоляция Ру-флекс 15*9  – 3 п.м
Кронштейн 500*600 мм в упаковке с крепежом – 1 к-т
Дренажная трубка D16 мм– 5 п.м
Кабель ПВС 5*2,5 мм ГОСТ (межблочный)  – 6 п.м.
Труба гофрированная ПВХ 16 мм – 6 п.м.
Короб самосборный из гофрокартона – 1 шт</t>
  </si>
  <si>
    <t xml:space="preserve">Готовые монтажные комплекты </t>
  </si>
  <si>
    <t>MK3-1 / MK5-1</t>
  </si>
  <si>
    <t>MK3-2 / MK5-2</t>
  </si>
  <si>
    <t>MK3-3 / MK5-3</t>
  </si>
  <si>
    <t>Монтажный комплект</t>
  </si>
  <si>
    <t>Готовый монтажный комплект для бытовых сплит-систем</t>
  </si>
  <si>
    <t>KSZA35HZAN1/1</t>
  </si>
  <si>
    <t>KSZA53HZAN1/1</t>
  </si>
  <si>
    <t>KSVA70HZAN1/1</t>
  </si>
  <si>
    <t>KSVA105HZAN1/1</t>
  </si>
  <si>
    <t>KSVA140HZAN1/1</t>
  </si>
  <si>
    <t>KSVA165HZAN1/1</t>
  </si>
  <si>
    <t>KSCA53HZAN1/1</t>
  </si>
  <si>
    <t>KSCA70HZAN1/1</t>
  </si>
  <si>
    <t>KSCA140HZAN1/1</t>
  </si>
  <si>
    <t>KSCA165HZAN1/1</t>
  </si>
  <si>
    <t>KSMA35HZAN1/1</t>
  </si>
  <si>
    <t>KSMA53HZAN1/1</t>
  </si>
  <si>
    <t>KSMA70HZAN1/1</t>
  </si>
  <si>
    <t>KSMA105HZAN1/1</t>
  </si>
  <si>
    <t>KSMA140HZAN1/1</t>
  </si>
  <si>
    <t>KSMA165HZAN1/1</t>
  </si>
  <si>
    <t>K2MRB40HZRN1</t>
  </si>
  <si>
    <t>K2MRB50HZRN1</t>
  </si>
  <si>
    <t>K3MRB60HZRN1</t>
  </si>
  <si>
    <t>K3MRB80HZRN1</t>
  </si>
  <si>
    <t>K5MRB120HZRN1</t>
  </si>
  <si>
    <t>KMZB35HZRN1</t>
  </si>
  <si>
    <t>KMZB50HZRN1</t>
  </si>
  <si>
    <t>KMKB35HZRN1</t>
  </si>
  <si>
    <t>KMKB50HZRN1</t>
  </si>
  <si>
    <t>KSZTA35HFAN1</t>
  </si>
  <si>
    <t>KSUTA35HFAN1</t>
  </si>
  <si>
    <t>KSZTA53HFAN1</t>
  </si>
  <si>
    <t>KSUTA53HFAN1</t>
  </si>
  <si>
    <t>KSVT70HFAN1</t>
  </si>
  <si>
    <t>KSUTA70HFAN1</t>
  </si>
  <si>
    <t>KPU95-DR</t>
  </si>
  <si>
    <t>KSVT105HFAN3</t>
  </si>
  <si>
    <t>KSVT140HFAN3</t>
  </si>
  <si>
    <t>KSVT176HFAN3</t>
  </si>
  <si>
    <t>KSHFA53HFAN1</t>
  </si>
  <si>
    <t>KSUTB53HFAN1</t>
  </si>
  <si>
    <t>KSHFA70HFAN1</t>
  </si>
  <si>
    <t>KSUTB70HFAN1</t>
  </si>
  <si>
    <t>KSKRA53HFAN1</t>
  </si>
  <si>
    <t>KSKRA70HFAN1</t>
  </si>
  <si>
    <t>KSFV70XFAN1</t>
  </si>
  <si>
    <t>KSRT70HFAN1</t>
  </si>
  <si>
    <t>KSUNB35HZAN1</t>
  </si>
  <si>
    <t>KSUNB53HZAN1</t>
  </si>
  <si>
    <t>KSUNB105HZAN3</t>
  </si>
  <si>
    <t>KSUNB140HZAN3</t>
  </si>
  <si>
    <t>KSUNB165HZAN3</t>
  </si>
  <si>
    <t>KSUNB70HZAN1</t>
  </si>
  <si>
    <t>KSGOT26HZRN1</t>
  </si>
  <si>
    <t>KSROT26HZRN1</t>
  </si>
  <si>
    <t>2,70 (0,80~3,80)</t>
  </si>
  <si>
    <t>3,00 (0,90~4,25)</t>
  </si>
  <si>
    <t>KSGOT35HZRN1</t>
  </si>
  <si>
    <t>KSROT35HZRN1</t>
  </si>
  <si>
    <t>3,51 (0,90~4,40)</t>
  </si>
  <si>
    <t>3,81 (0,90~4,70)</t>
  </si>
  <si>
    <t>KSGOT50HZRN1</t>
  </si>
  <si>
    <t>KSROT50HZRN1</t>
  </si>
  <si>
    <t>5,2 (1,00~6,10)</t>
  </si>
  <si>
    <t>5,60 (1,10~6,60)</t>
  </si>
  <si>
    <t>KSGOT70HZRN1</t>
  </si>
  <si>
    <t>KSROT70HZRN1</t>
  </si>
  <si>
    <t>7,10 (2,00~8,85)</t>
  </si>
  <si>
    <t>7,80 (1,80~9,45)</t>
  </si>
  <si>
    <t xml:space="preserve">Wi-Fi контроллер DAICHI - устройство для удаленного управления кондиционером через Облако.
</t>
  </si>
  <si>
    <t>С ним стандартные возможности управления расширяются до категории "Премиум".</t>
  </si>
  <si>
    <t>Контроллер устанавливается в корпусе внутреннего блока. Доступны две комплектации к заказу: с набором переходников в комплекте или с возможностью выбора необходиимого перееходника.</t>
  </si>
  <si>
    <t>Цена со скидкой</t>
  </si>
  <si>
    <t>DW21-B</t>
  </si>
  <si>
    <t>DW22-B</t>
  </si>
  <si>
    <t>Артикул переходника</t>
  </si>
  <si>
    <t>DCCOMUS1C</t>
  </si>
  <si>
    <t>DCCOMUS1E</t>
  </si>
  <si>
    <r>
      <t xml:space="preserve">Контроллер черного  цвета 
</t>
    </r>
    <r>
      <rPr>
        <b/>
        <sz val="12"/>
        <color theme="0"/>
        <rFont val="Arial"/>
        <family val="2"/>
        <charset val="204"/>
      </rPr>
      <t>(в комплекте с переходниками).</t>
    </r>
  </si>
  <si>
    <r>
      <t xml:space="preserve">Контроллер черного  цвета 
</t>
    </r>
    <r>
      <rPr>
        <b/>
        <sz val="11"/>
        <color theme="0"/>
        <rFont val="Arial"/>
        <family val="2"/>
        <charset val="204"/>
      </rPr>
      <t>(с возможностью выбора переходника).</t>
    </r>
  </si>
  <si>
    <t>Контроллеры DAICHI для сплит-систем поддерживает до 200 моделей кондиционеров различных марок.</t>
  </si>
  <si>
    <t>Возможна установка контроллеров для управления кондиционерами других торговых марок.</t>
  </si>
  <si>
    <t>Проверить совместимость контроллера и кондиционера можно на сайте:</t>
  </si>
  <si>
    <t>В случае, если вы не нашли инетресующий вас кондиционер на сайте, то вы можете оставить заявку, а компания Даичи проведет тестирование совместимости устройств.</t>
  </si>
  <si>
    <t xml:space="preserve">KSGOT70HZRN1/KSROT70HZRN1,
KSGU61HZAN1/KSRU61HZAN1.
</t>
  </si>
  <si>
    <t>SEMPAI (KSGP/KSRP)</t>
  </si>
  <si>
    <t xml:space="preserve">OTARI (KSGY/KSRY) </t>
  </si>
  <si>
    <t>YUMO (KSGY/KSRY)</t>
  </si>
  <si>
    <t>NARITA (KSGUA/KSRUA)</t>
  </si>
  <si>
    <t>KANAMI (KSGA/KSRA)</t>
  </si>
  <si>
    <t>ICHI (KSGI/KSRI)</t>
  </si>
  <si>
    <r>
      <t>Содержание прайс-листа KENTATSU</t>
    </r>
    <r>
      <rPr>
        <b/>
        <sz val="11"/>
        <color theme="0"/>
        <rFont val="Arial"/>
        <family val="2"/>
        <charset val="204"/>
      </rPr>
      <t xml:space="preserve"> (активная гиперссылка)</t>
    </r>
    <r>
      <rPr>
        <b/>
        <sz val="14"/>
        <color theme="0"/>
        <rFont val="Arial"/>
        <family val="2"/>
        <charset val="204"/>
      </rPr>
      <t>:</t>
    </r>
  </si>
  <si>
    <t>Ваша цена со скидкой за комплект.</t>
  </si>
  <si>
    <t>Модельный ряд торговой марки KENTATSU.  Товарное направление - коммерческие сплит-системы.</t>
  </si>
  <si>
    <t>KSMB35HZAN1/1</t>
  </si>
  <si>
    <t>KSMB53HZAN1/1</t>
  </si>
  <si>
    <t>KSMB70HZAN1/1</t>
  </si>
  <si>
    <t>KSMB105HZAN1/1</t>
  </si>
  <si>
    <t>KSMB140HZAN1/1</t>
  </si>
  <si>
    <t>KSMB165HZAN1/1</t>
  </si>
  <si>
    <t>KSCB53HZAN1/1</t>
  </si>
  <si>
    <t>KSCB70HZAN1/1</t>
  </si>
  <si>
    <t>KSCB105HZAN1/1</t>
  </si>
  <si>
    <t>KSCB140HZAN1/1</t>
  </si>
  <si>
    <t>KSCB165HZAN1/1</t>
  </si>
  <si>
    <t>KSVB70HZAN1/1</t>
  </si>
  <si>
    <t>KSVB105HZAN1/1</t>
  </si>
  <si>
    <t>KSVB140HZAN1/1</t>
  </si>
  <si>
    <t>KSVB165HZAN1/1</t>
  </si>
  <si>
    <r>
      <t xml:space="preserve">Сплит-системы серии </t>
    </r>
    <r>
      <rPr>
        <b/>
        <sz val="20"/>
        <rFont val="Arial"/>
        <family val="2"/>
        <charset val="204"/>
      </rPr>
      <t xml:space="preserve">OTARI (KSGOT/KSROT) </t>
    </r>
  </si>
  <si>
    <t>KSZB35HZAN1/1</t>
  </si>
  <si>
    <t>KSZB53HZAN1/1</t>
  </si>
  <si>
    <t>Валюта прайс-листа</t>
  </si>
  <si>
    <t>KSGOM26HZRN1</t>
  </si>
  <si>
    <t>KSROM26HZRN1</t>
  </si>
  <si>
    <t>KSGOM35HZRN1</t>
  </si>
  <si>
    <t>KSROM35HZRN1</t>
  </si>
  <si>
    <t>2,64 (1,23~3,29)</t>
  </si>
  <si>
    <t>2,93 (0,85~3,72)</t>
  </si>
  <si>
    <t>3,52 (1,32~4,30)</t>
  </si>
  <si>
    <t>3,81 (0,88~4,40)</t>
  </si>
  <si>
    <t>KSGPA26HZRN1</t>
  </si>
  <si>
    <t>KSRPA26HZRN1</t>
  </si>
  <si>
    <t>KSGPA35HZRN1</t>
  </si>
  <si>
    <t>KSRPA35HZRN1</t>
  </si>
  <si>
    <t>KSGPA53HZRN1</t>
  </si>
  <si>
    <t>KSRPA53HZRN1</t>
  </si>
  <si>
    <t>KSGPA70HZRN1</t>
  </si>
  <si>
    <t>KSRPA70HZRN1</t>
  </si>
  <si>
    <t>USD</t>
  </si>
  <si>
    <t>5,28 (1,93~6,15)</t>
  </si>
  <si>
    <t>5,57 (1,29~5,92)</t>
  </si>
  <si>
    <r>
      <t xml:space="preserve">Сплит-системы серии </t>
    </r>
    <r>
      <rPr>
        <b/>
        <sz val="20"/>
        <rFont val="Arial"/>
        <family val="2"/>
        <charset val="204"/>
      </rPr>
      <t>TIBA INVERTER (KSGTI/KSRTI)</t>
    </r>
  </si>
  <si>
    <t>KSGTI21HZRN1</t>
  </si>
  <si>
    <t>KSRTI21HZRN1</t>
  </si>
  <si>
    <t>KSGTI26HZRN1</t>
  </si>
  <si>
    <t>KSRTI26HZRN1</t>
  </si>
  <si>
    <t>KSGTI35HZRN1</t>
  </si>
  <si>
    <t>KSRTI35HZRN1</t>
  </si>
  <si>
    <t>KSGTI50HZRN1</t>
  </si>
  <si>
    <t>KSRTI50HZRN1</t>
  </si>
  <si>
    <t>KSGTI70HZRN1</t>
  </si>
  <si>
    <t>KSRTI70HZRN1</t>
  </si>
  <si>
    <t>KSGAA21HZRN1</t>
  </si>
  <si>
    <t>KSRAA21HZRN1</t>
  </si>
  <si>
    <t>KSGAA26HZRN1</t>
  </si>
  <si>
    <t>KSRAA26HZRN1</t>
  </si>
  <si>
    <t>KSGAA35HZRN1</t>
  </si>
  <si>
    <t>KSRAA35HZRN1</t>
  </si>
  <si>
    <t>2,05 (1,17~3,22)</t>
  </si>
  <si>
    <t>2,34 (0,91~3,75)</t>
  </si>
  <si>
    <t>3,37 (0,91~3,75)</t>
  </si>
  <si>
    <t>3,52 (1,29~3,78)</t>
  </si>
  <si>
    <t>3,66 (1,05~4,05)</t>
  </si>
  <si>
    <r>
      <t xml:space="preserve">Сплит-системы серии </t>
    </r>
    <r>
      <rPr>
        <b/>
        <sz val="20"/>
        <rFont val="Arial"/>
        <family val="2"/>
        <charset val="204"/>
      </rPr>
      <t>TIBA (KSGTI/KSRTI)</t>
    </r>
  </si>
  <si>
    <t>KSGTI21HFAN1</t>
  </si>
  <si>
    <t>KSRTI21HFAN1</t>
  </si>
  <si>
    <t>KSGTI26HFAN1</t>
  </si>
  <si>
    <t>KSRTI26HFAN1</t>
  </si>
  <si>
    <t>KSGTI35HFAN1</t>
  </si>
  <si>
    <t>KSRTI35HFAN1</t>
  </si>
  <si>
    <t>KSGTI50HFAN1</t>
  </si>
  <si>
    <t>KSRTI50HFAN1</t>
  </si>
  <si>
    <t>KSGTI70HFAN1</t>
  </si>
  <si>
    <t>KSRTI70HFAN1</t>
  </si>
  <si>
    <t>KSGTI100HZAN1</t>
  </si>
  <si>
    <t>KSRTI100HZAN1</t>
  </si>
  <si>
    <t>10,55 (2,65~11,60)</t>
  </si>
  <si>
    <t>10,55 (2,80~12,00)</t>
  </si>
  <si>
    <t>KMGA26HZRN1</t>
  </si>
  <si>
    <t>KMGA35HZRN1</t>
  </si>
  <si>
    <t>KMGA53HZRN1</t>
  </si>
  <si>
    <t>KMGA70HZRN1</t>
  </si>
  <si>
    <t>Базовая цена, USD</t>
  </si>
  <si>
    <t>414021, Астрахань,</t>
  </si>
  <si>
    <t xml:space="preserve">ул. Боевая, д. 136 </t>
  </si>
  <si>
    <t xml:space="preserve">Телефон: (8512) 207-307 </t>
  </si>
  <si>
    <t>info@astrakhan.daichi.ru</t>
  </si>
  <si>
    <t>664009, Иркутск,</t>
  </si>
  <si>
    <t xml:space="preserve">ул. Ширямова, д. 40, оф. 228-229 </t>
  </si>
  <si>
    <t xml:space="preserve">Телефон: (3952) 207-104 </t>
  </si>
  <si>
    <t xml:space="preserve">info@irk.daichi.ru </t>
  </si>
  <si>
    <t>236040, Калининград,</t>
  </si>
  <si>
    <t xml:space="preserve">ул. Больничная, д. 24, оф. 48а-49а </t>
  </si>
  <si>
    <t>Телефон: (4012) 53-93-42, 53-94-14</t>
  </si>
  <si>
    <t>690078, Владивосток,</t>
  </si>
  <si>
    <t xml:space="preserve">ул. Союзная, д. 28, 3 эт., каб. 28 </t>
  </si>
  <si>
    <t xml:space="preserve">Телефон: (423) 245-39-59 </t>
  </si>
  <si>
    <t>info@vl.daichi.ru</t>
  </si>
  <si>
    <t>445037, Тольятти,</t>
  </si>
  <si>
    <t xml:space="preserve">ул. Новый проезд, д. 3, оф. 227 </t>
  </si>
  <si>
    <t xml:space="preserve">Телефон: (8482) 200-145 </t>
  </si>
  <si>
    <t>info@volga.daichi.ru</t>
  </si>
  <si>
    <t>400081, Волгоград,</t>
  </si>
  <si>
    <t>ул. Ангарская, д. 107</t>
  </si>
  <si>
    <t xml:space="preserve">Телефон: (8442) 36-13-06, 36-03-34 </t>
  </si>
  <si>
    <t xml:space="preserve">info@volgograd.daichi.ru </t>
  </si>
  <si>
    <t>Даичи-Казань</t>
  </si>
  <si>
    <t>420107, Казань,</t>
  </si>
  <si>
    <t xml:space="preserve">ул. Спартаковская, д. 23, оф. 308 </t>
  </si>
  <si>
    <t xml:space="preserve">Телефон: (843) 278-06-46, 278-06-56 </t>
  </si>
  <si>
    <t xml:space="preserve">info@kazan.daichi.ru </t>
  </si>
  <si>
    <t xml:space="preserve">660020, Красноярск, </t>
  </si>
  <si>
    <t xml:space="preserve">ул. Шахтеров, д. 4, стр. 4 </t>
  </si>
  <si>
    <t xml:space="preserve">Телефон: (391) 291-80-20 </t>
  </si>
  <si>
    <t xml:space="preserve">info@krsk.daichi.ru </t>
  </si>
  <si>
    <t>295000, Симферополь,</t>
  </si>
  <si>
    <t xml:space="preserve">ул. Набережная, д. 75-Д, 4 этаж </t>
  </si>
  <si>
    <t>Телефон: (978) 996-92-92</t>
  </si>
  <si>
    <t xml:space="preserve">info@crimea.daichi.ru </t>
  </si>
  <si>
    <t>ДАИЧИ-МОСКВА</t>
  </si>
  <si>
    <t>123022, Москва,</t>
  </si>
  <si>
    <t>Звенигородское ш., д. 9/27</t>
  </si>
  <si>
    <t>Телефон: (495) 737-37-33</t>
  </si>
  <si>
    <t>msk@daichi.ru</t>
  </si>
  <si>
    <t>603116, Нижний Новгород,</t>
  </si>
  <si>
    <t xml:space="preserve">ул. Маршала Казакова, д. 5 </t>
  </si>
  <si>
    <t xml:space="preserve">info@nnov.daichi.ru </t>
  </si>
  <si>
    <t>644009, Омск,</t>
  </si>
  <si>
    <t xml:space="preserve">ул. Лермонтова, д. 179а, к.1 </t>
  </si>
  <si>
    <t xml:space="preserve">Телефон: (3812) 36-82-52, 36-95-45 </t>
  </si>
  <si>
    <t>info@omsk.daichi.ru</t>
  </si>
  <si>
    <t xml:space="preserve">Телефон: (863) 203-71-61 </t>
  </si>
  <si>
    <t xml:space="preserve">info@rostov.daichi.ru </t>
  </si>
  <si>
    <t>196066, Санкт-Петербург,</t>
  </si>
  <si>
    <t>Московский пр-т, д. 212, оф. 2009</t>
  </si>
  <si>
    <t>Телефон: (812) 448-80-87</t>
  </si>
  <si>
    <t>info@spb.daichi.ru</t>
  </si>
  <si>
    <t>630007, Новосибирск,</t>
  </si>
  <si>
    <t xml:space="preserve">ул. Коммунистическая, д. 2, оф. 902 </t>
  </si>
  <si>
    <t xml:space="preserve">Телефон: (383) 328-08-04 </t>
  </si>
  <si>
    <t xml:space="preserve">info@nsk.daichi.ru </t>
  </si>
  <si>
    <t>354000, Сочи,</t>
  </si>
  <si>
    <t>ул. Кипарисовая, д. 12,</t>
  </si>
  <si>
    <t>Телефон: (862) 261-60-90</t>
  </si>
  <si>
    <t>info@sochi.daichi.ru</t>
  </si>
  <si>
    <t>620026, Екатеринбург,</t>
  </si>
  <si>
    <t xml:space="preserve">ул. Бажова, д. 136, оф. 3 </t>
  </si>
  <si>
    <t xml:space="preserve">Телефон: (343) 262-79-59 </t>
  </si>
  <si>
    <t>info@ural.daichi.ru</t>
  </si>
  <si>
    <t>450006, Уфа,</t>
  </si>
  <si>
    <t>Сафроновский проезд, д. 6</t>
  </si>
  <si>
    <t xml:space="preserve">Телефон: (347) 293-77-60, 293-77-61 </t>
  </si>
  <si>
    <t>MBiktimirov@ufa.daichi.ru</t>
  </si>
  <si>
    <t>680014, Хабаровск,</t>
  </si>
  <si>
    <t xml:space="preserve">ул. Иркутская, д. 6 (База «Сугдак»), оф. 111 </t>
  </si>
  <si>
    <t xml:space="preserve">Телефон: (4212) 35-85-25 </t>
  </si>
  <si>
    <t xml:space="preserve">info@khb.daichi.ru </t>
  </si>
  <si>
    <t>125167, Москва,</t>
  </si>
  <si>
    <t xml:space="preserve">Ленинградский пр-т, д. 39, стр. 80 </t>
  </si>
  <si>
    <t xml:space="preserve">Телефон: (495) 737-37-33, доб.: 1759, 1851 </t>
  </si>
  <si>
    <t>info@cfo.daichi.ru</t>
  </si>
  <si>
    <t>394018, Воронеж,</t>
  </si>
  <si>
    <t xml:space="preserve">ул. Никитинская, д. 52А, оф. 22 </t>
  </si>
  <si>
    <t>Телефон: (473) 277-12-40, 277-89-65</t>
  </si>
  <si>
    <t xml:space="preserve">info@vrn.daichi.ru </t>
  </si>
  <si>
    <t>350000, Краснодар,</t>
  </si>
  <si>
    <t xml:space="preserve">ул. Аэродромная, д. 19 </t>
  </si>
  <si>
    <t xml:space="preserve">Телефон: (861) 210-06-20, 259-62-36 </t>
  </si>
  <si>
    <t xml:space="preserve">info@krd.daichi.ru </t>
  </si>
  <si>
    <t>344065, Ростов-на-Дону,</t>
  </si>
  <si>
    <t xml:space="preserve">пр-т 50-летия Ростсельмаша, д. 1/52, оф. 316 </t>
  </si>
  <si>
    <t>ДАИЧИ-Астрахань</t>
  </si>
  <si>
    <t>ДАИЧИ-Красноярск</t>
  </si>
  <si>
    <t>ДАИЧИ-Сочи</t>
  </si>
  <si>
    <t>ДАИЧИ-Байкал</t>
  </si>
  <si>
    <t>ДАИЧИ-Крым</t>
  </si>
  <si>
    <t>ДАИЧИ-Урал</t>
  </si>
  <si>
    <t>ДАИЧИ-Балтика</t>
  </si>
  <si>
    <t>ДАИЧИ-Уфа</t>
  </si>
  <si>
    <t>ДАИЧИ-Владивосток</t>
  </si>
  <si>
    <t>ДАИЧИ-Нижний Новгород</t>
  </si>
  <si>
    <t>ДАИЧИ-Хабаровск</t>
  </si>
  <si>
    <t>ДАИЧИ-Волга</t>
  </si>
  <si>
    <t>ДАИЧИ-Омск</t>
  </si>
  <si>
    <t>ДАИЧИ-ЦФО</t>
  </si>
  <si>
    <t>ДАИЧИ-Волгоград</t>
  </si>
  <si>
    <t>ДАИЧИ-Ростов</t>
  </si>
  <si>
    <t>ДАИЧИ-Черноземье</t>
  </si>
  <si>
    <t>ДАИЧИ-Санкт-Петербург</t>
  </si>
  <si>
    <t>ДАИЧИ-Юг</t>
  </si>
  <si>
    <t>ДАИЧИ-Сибирь</t>
  </si>
  <si>
    <t>KMKA20HZRN1P</t>
  </si>
  <si>
    <t>KMKA25HZRN1P</t>
  </si>
  <si>
    <t>KMKB35HZRN1P</t>
  </si>
  <si>
    <t>KMKB50HZRN1P</t>
  </si>
  <si>
    <t>KSKRA53HFAN1P</t>
  </si>
  <si>
    <t>KSKRA70HFAN1P</t>
  </si>
  <si>
    <t>KSKR105HFAN3P</t>
  </si>
  <si>
    <t>KSKR140HFAN3P</t>
  </si>
  <si>
    <t>KSKR176HFAN3P</t>
  </si>
  <si>
    <t>KSTR140HFAN3P</t>
  </si>
  <si>
    <t>KSTR176HFAN3P</t>
  </si>
  <si>
    <t>KSMB35HZAN1P</t>
  </si>
  <si>
    <t>KSMB53HZAN1P</t>
  </si>
  <si>
    <t>KSMB70HZAN1P</t>
  </si>
  <si>
    <t>KSMB105HZAN1P</t>
  </si>
  <si>
    <t>KSMB140HZAN1P</t>
  </si>
  <si>
    <t>KSMB165HZAN1P</t>
  </si>
  <si>
    <t>KSGOM(26,35)HZRN1/KSROM(26,35)HZRN1;
KSGPA(26,35)HZRN1/KSRPA(26,35)HZRN1;
KSGOT(26,35)HZRN1/KSROT(26,35)HZRN1;
KSGTI(21,26,35,50)HZRN1/KSRTI(21,26,35,50)HZRN1;
KSGY(26,35)HZRN1/KSRY(26,35)HZRN1;
KSGUA(21,26,35,50)HZRN1/KSRUA(21,26,35,50)HZRN1;
KSGTI(21,26)HFAN1/KSRTI(21,26)HFAN1;
KSGAA(21,26,35)HZRN1/KSRAA(21,26,35)HZRN1;
KSGU(21,26,35,50)HZAN1/KSRU(21,26,35,50)HZAN1;
KSGA(21,26)HFAN1/KSRA(21,26)HFAN1;
KSGI(21,26)HFAN1/KSRI(21,26)HFAN1.</t>
  </si>
  <si>
    <t>KSGPA50HZRN1/KSRPA50HZRN1;
KSGOT50HZRN1/KSROT50HZRN1;
KSGTI70HZRN1/KSRTI70HZRN1
KSGY53HZRN1/KSRY53HZRN1;
KSGUA61HZRN1/KSRUA61)HZRN1;
KSGTI(35,53,70)HFAN1/KSRTI(35,53,70)HFAN1;
KSGA53HZRN1/KSRA53HZRN1;
KSGA(35,53)HFAN1/KSRA(35,53)HFAN1;
KSGI(35,53)HFAN1/KSRI(35,53)HFAN1.</t>
  </si>
  <si>
    <t>DW12-BL</t>
  </si>
  <si>
    <t>OMORI(KSGOM/KSROM)</t>
  </si>
  <si>
    <r>
      <t xml:space="preserve">Сплит-системы серии </t>
    </r>
    <r>
      <rPr>
        <b/>
        <sz val="20"/>
        <rFont val="Arial"/>
        <family val="2"/>
        <charset val="204"/>
      </rPr>
      <t>NAOMI (KSRN/KSGN)</t>
    </r>
  </si>
  <si>
    <t>Wi-Fi контролер DAICHI DW21-B</t>
  </si>
  <si>
    <t>Wi-Fi контролер DAICHI DW22-B</t>
  </si>
  <si>
    <t>Wi-Fi контролер DAICHI DW12-BL</t>
  </si>
  <si>
    <t>ИК пульт управления для серий : LCAC - коммерческих сплит-систем и Multi - мульти-сплит-систем</t>
  </si>
  <si>
    <t>Переходник для DAICHI DW22-B</t>
  </si>
  <si>
    <t>Входит в комплект поставки</t>
  </si>
  <si>
    <t>KSZTA_HFAN1</t>
  </si>
  <si>
    <t>KSVT_HFAN1</t>
  </si>
  <si>
    <t>KSKRA_HFAN1</t>
  </si>
  <si>
    <t>KSKRA_HFAN1P</t>
  </si>
  <si>
    <t>KSTR_HFAN3P</t>
  </si>
  <si>
    <t>KSTU_HZAN1</t>
  </si>
  <si>
    <t>KMZA_HZRN1</t>
  </si>
  <si>
    <t>KMZB_HZRN1</t>
  </si>
  <si>
    <t>KMKA_HZRN1</t>
  </si>
  <si>
    <t>KMKB_HZRN1</t>
  </si>
  <si>
    <t>KMKA_HZRN1P</t>
  </si>
  <si>
    <t>KMKB_HZRN1P</t>
  </si>
  <si>
    <t>Инверторные канальные высоконапорные сплит-системы</t>
  </si>
  <si>
    <t>KSTU280HZAN1</t>
  </si>
  <si>
    <t>KSUN280HZAN3</t>
  </si>
  <si>
    <t>МПРЦ не действительна для территории ДВФО.</t>
  </si>
  <si>
    <t>МПРЦ, руб.</t>
  </si>
  <si>
    <t>руб.</t>
  </si>
  <si>
    <t xml:space="preserve">
Наружные блоки мульти-системы</t>
  </si>
  <si>
    <r>
      <t xml:space="preserve">
Внутренние блоки настенного типа серия </t>
    </r>
    <r>
      <rPr>
        <b/>
        <sz val="20"/>
        <rFont val="Arial"/>
        <family val="2"/>
        <charset val="204"/>
      </rPr>
      <t>OMORI</t>
    </r>
  </si>
  <si>
    <r>
      <t xml:space="preserve">
Внутренние блоки настенного типа серия </t>
    </r>
    <r>
      <rPr>
        <b/>
        <sz val="20"/>
        <rFont val="Arial"/>
        <family val="2"/>
        <charset val="204"/>
      </rPr>
      <t>SEMPAI</t>
    </r>
  </si>
  <si>
    <r>
      <rPr>
        <b/>
        <sz val="14"/>
        <rFont val="Arial"/>
        <family val="2"/>
        <charset val="204"/>
      </rPr>
      <t xml:space="preserve">
Внутренние блоки настенного типа серия</t>
    </r>
    <r>
      <rPr>
        <b/>
        <sz val="16"/>
        <rFont val="Arial"/>
        <family val="2"/>
        <charset val="204"/>
      </rPr>
      <t xml:space="preserve"> </t>
    </r>
    <r>
      <rPr>
        <b/>
        <sz val="20"/>
        <rFont val="Arial"/>
        <family val="2"/>
        <charset val="204"/>
      </rPr>
      <t>KANAMI Multi</t>
    </r>
  </si>
  <si>
    <r>
      <t xml:space="preserve">Сплит-системы серии </t>
    </r>
    <r>
      <rPr>
        <b/>
        <sz val="20"/>
        <rFont val="Arial"/>
        <family val="2"/>
        <charset val="204"/>
      </rPr>
      <t>OMORI (KSGOM/KSROM)</t>
    </r>
  </si>
  <si>
    <r>
      <t xml:space="preserve">Сплит-системы серии </t>
    </r>
    <r>
      <rPr>
        <b/>
        <sz val="20"/>
        <rFont val="Arial"/>
        <family val="2"/>
        <charset val="204"/>
      </rPr>
      <t>SEMPAI</t>
    </r>
    <r>
      <rPr>
        <b/>
        <sz val="16"/>
        <rFont val="Arial"/>
        <family val="2"/>
        <charset val="204"/>
      </rPr>
      <t xml:space="preserve"> </t>
    </r>
    <r>
      <rPr>
        <b/>
        <sz val="20"/>
        <rFont val="Arial"/>
        <family val="2"/>
        <charset val="204"/>
      </rPr>
      <t>(KSGPA/KSRPA)</t>
    </r>
  </si>
  <si>
    <t>KMKA20HZRN1</t>
  </si>
  <si>
    <t>KMKA25HZRN1</t>
  </si>
  <si>
    <t>АКСЕССУАРЫ ДЛЯ ТОВАРНЫХ ГРУПП SPLIT, MULTI, LCAC</t>
  </si>
  <si>
    <t>KSUTB53HFAN1/-40</t>
  </si>
  <si>
    <t>KSUTB70HFAN1/-40</t>
  </si>
  <si>
    <t>KSUTA70HFAN1/-40</t>
  </si>
  <si>
    <t>KSUTA35HFAN1/-40</t>
  </si>
  <si>
    <t>KSUTA53HFAN1/-40</t>
  </si>
  <si>
    <t>Ваша цена со скидкой за комплект</t>
  </si>
  <si>
    <t>2,50 (0,50~3,25)</t>
  </si>
  <si>
    <t>2,80 (0,50~3,70)</t>
  </si>
  <si>
    <t>2,40 (0,60~2,90)</t>
  </si>
  <si>
    <t>3,20 (0,90~3,60)</t>
  </si>
  <si>
    <t>3,40 (0,90~4,00)</t>
  </si>
  <si>
    <t>4,60 (1,00~5,40)</t>
  </si>
  <si>
    <t>5,20 (0,75~5,80)</t>
  </si>
  <si>
    <t>6,20 (1,80~6,90)</t>
  </si>
  <si>
    <t>6,50 (1,30~7,91)</t>
  </si>
  <si>
    <t>KSRAA21HZRN1/-40</t>
  </si>
  <si>
    <t>KSRAA26HZRN1/-40</t>
  </si>
  <si>
    <t>KSRAA35HZRN1/-40</t>
  </si>
  <si>
    <t>DCCOMUS1С</t>
  </si>
  <si>
    <t xml:space="preserve">  </t>
  </si>
  <si>
    <t>KSGYK21HZRN1</t>
  </si>
  <si>
    <t>KSRYK21HZRN1</t>
  </si>
  <si>
    <t>KSGYK26HZRN1</t>
  </si>
  <si>
    <t>KSRYK26HZRN1</t>
  </si>
  <si>
    <t>KSGYK35HZRN1</t>
  </si>
  <si>
    <t>KSRYK35HZRN1</t>
  </si>
  <si>
    <t>KSGYK53HZRN1</t>
  </si>
  <si>
    <t>KSRYK53HZRN1</t>
  </si>
  <si>
    <t>KSGYK70HZRN1</t>
  </si>
  <si>
    <t>KSRYK70HZRN1</t>
  </si>
  <si>
    <t>2,64 (1,17~2,95)</t>
  </si>
  <si>
    <t>5,57 (1,29~6,74)</t>
  </si>
  <si>
    <t>7,03 (2,08~7,91)</t>
  </si>
  <si>
    <t>7,32 (1,61~7,91)</t>
  </si>
  <si>
    <t>KSGAA35HZRN1W</t>
  </si>
  <si>
    <t>KSGA53HZRN1W</t>
  </si>
  <si>
    <t>KSGA70HZRN1W</t>
  </si>
  <si>
    <t>KSGAB21HZRN1W</t>
  </si>
  <si>
    <t>KSRAB21HZRN1</t>
  </si>
  <si>
    <t>KSGAB26HZRN1W</t>
  </si>
  <si>
    <t>KSRAB26HZRN1</t>
  </si>
  <si>
    <t>Инверторная сплит-система с Wi-Fi-контроллером в комплекте поставки</t>
  </si>
  <si>
    <t>Инверторная сплит-система</t>
  </si>
  <si>
    <r>
      <rPr>
        <b/>
        <sz val="10"/>
        <color theme="1"/>
        <rFont val="Arial"/>
        <family val="2"/>
        <charset val="204"/>
      </rPr>
      <t>Инверторная сплит-система</t>
    </r>
    <r>
      <rPr>
        <b/>
        <sz val="10"/>
        <color rgb="FF0070C0"/>
        <rFont val="Arial"/>
        <family val="2"/>
        <charset val="204"/>
      </rPr>
      <t xml:space="preserve"> с низкотемпературной доработкой до -40°С</t>
    </r>
  </si>
  <si>
    <t>KSGTI21HZRN1R</t>
  </si>
  <si>
    <t>KSRTI21HZRN1R</t>
  </si>
  <si>
    <t>KSGTI26HZRN1R</t>
  </si>
  <si>
    <t>KSRTI26HZRN1R</t>
  </si>
  <si>
    <t>KSGTI35HZRN1R</t>
  </si>
  <si>
    <t>KSRTI35HZRN1R</t>
  </si>
  <si>
    <t>KSGTI50HZRN1R</t>
  </si>
  <si>
    <t>KSRTI50HZRN1R</t>
  </si>
  <si>
    <t>KSGTI70HZRN1R</t>
  </si>
  <si>
    <t>KSRTI70HZRN1R</t>
  </si>
  <si>
    <r>
      <t>сплит-системы настенные</t>
    </r>
    <r>
      <rPr>
        <b/>
        <sz val="10"/>
        <color rgb="FF0070C0"/>
        <rFont val="Arial"/>
        <family val="2"/>
        <charset val="204"/>
      </rPr>
      <t xml:space="preserve"> с низкотемпературной доработкой до -40°С</t>
    </r>
  </si>
  <si>
    <t>KMKA20HZRN1R</t>
  </si>
  <si>
    <t>KMKA25HZRN1R</t>
  </si>
  <si>
    <t>KMKB35HZRN1R</t>
  </si>
  <si>
    <t>KMKB50HZRN1R</t>
  </si>
  <si>
    <t>KWC-90</t>
  </si>
  <si>
    <t>Работа на охлаждение от -15°С</t>
  </si>
  <si>
    <t>Стандартный наружный блок</t>
  </si>
  <si>
    <r>
      <t xml:space="preserve">Низкотемпературная доработка, </t>
    </r>
    <r>
      <rPr>
        <b/>
        <sz val="10"/>
        <color rgb="FF0070C0"/>
        <rFont val="Arial"/>
        <family val="2"/>
        <charset val="204"/>
      </rPr>
      <t>работа на охлаждение от -40°С</t>
    </r>
  </si>
  <si>
    <t>KSZTA35HFAN1R</t>
  </si>
  <si>
    <t>KSUTA35HFAN1L</t>
  </si>
  <si>
    <t>KSZTA53HFAN1R</t>
  </si>
  <si>
    <t>KSUTA53HFAN1L</t>
  </si>
  <si>
    <t>KSVT70HFAN1R</t>
  </si>
  <si>
    <t>KSUTB70HFAN1L</t>
  </si>
  <si>
    <t>KSVT105HFAN3R</t>
  </si>
  <si>
    <t>KSUR105HFAN3L</t>
  </si>
  <si>
    <t>KSVT140HFAN3R</t>
  </si>
  <si>
    <t>KSUT140HFAN3L</t>
  </si>
  <si>
    <t>KSVT176HFAN3R</t>
  </si>
  <si>
    <t>KSUT176HFAN3L</t>
  </si>
  <si>
    <t>KSHFB53HFAN1</t>
  </si>
  <si>
    <t>KSKRA53HFAN1R</t>
  </si>
  <si>
    <t>KSKRA70HFAN1R</t>
  </si>
  <si>
    <t>KSKR105HFAN3R</t>
  </si>
  <si>
    <t>KSKR140HFAN3R</t>
  </si>
  <si>
    <t>KSKR176HFAN3R</t>
  </si>
  <si>
    <t>KSTR140HFAN3R</t>
  </si>
  <si>
    <t>KSTR176HFAN3R</t>
  </si>
  <si>
    <t>Модели высокой производительности</t>
  </si>
  <si>
    <t>KSTU240HZAN1</t>
  </si>
  <si>
    <t>KSUN240HZAN3</t>
  </si>
  <si>
    <t>KSTUA280HZAN1</t>
  </si>
  <si>
    <t>KSUNA280HZAN3</t>
  </si>
  <si>
    <t>KSRT70HFAN1L</t>
  </si>
  <si>
    <t>KSZB35HZAN1R</t>
  </si>
  <si>
    <t>KSZB53HZAN1R</t>
  </si>
  <si>
    <t>KSVB70HZAN1R</t>
  </si>
  <si>
    <t>KSVB105HZAN1R</t>
  </si>
  <si>
    <t>KSVB140HZAN1R</t>
  </si>
  <si>
    <t>KSVB165HZAN1R</t>
  </si>
  <si>
    <t>KSMB35HZAN1R</t>
  </si>
  <si>
    <t>KSMB53HZAN1R</t>
  </si>
  <si>
    <t>KSMB70HZAN1R</t>
  </si>
  <si>
    <t>KSMB105HZAN1R</t>
  </si>
  <si>
    <t>KSMB140HZAN1R</t>
  </si>
  <si>
    <t>KSMB165HZAN1R</t>
  </si>
  <si>
    <t>KSUNB35HZAN1/-40</t>
  </si>
  <si>
    <t>KSUNB53HZAN1/-40</t>
  </si>
  <si>
    <t>KSUNB70HZAN1/-40</t>
  </si>
  <si>
    <t>KSUNB105HZAN3/-40</t>
  </si>
  <si>
    <t>KSUNB140HZAN3/-40</t>
  </si>
  <si>
    <t>KSUNB165HZAN3/-40</t>
  </si>
  <si>
    <t>Модельный ряд торговой марки KENTATSU.  Направление мульти-сплит-систем.</t>
  </si>
  <si>
    <t>OMORI, SEMPAI,OTARI, YUKI 
YUMO, NARITA, 
KANAMI,
ICHI, TIBA</t>
  </si>
  <si>
    <t>YUKI (KSGYK/KSRYK)</t>
  </si>
  <si>
    <t>Для сплит-систем  и мульти сплит-систем.</t>
  </si>
  <si>
    <t>KSGOM(26,35)HZRN1/KSROM(26,35)HZRN1;
KSGPA(26,35)HZRN1/KSRPA(26,35)HZRN1;
KSGOT(26,35)HZRN1/KSROT(26,35)HZRN1;
KSGTI(21,26,35,50)HZRN1R/KSRTI(21,26,35,50)HZRN1R;
KSGYK(21,26,35)HZRN1/KSRYK(21,26,35)HZRN1;
KSGY(26,35)HZRN1/KSRY(26,35)HZRN1;
KSGUA(21,26,35,50)HZRN1/KSRUA(21,26,35,50)HZRN1;
KSGTI(21,26)HFAN1/KSRTI(21,26)HFAN1;
KSGAA(21,26,35)HZRN1/KSRAA(21,26,35)HZRN1;
KSGAA(21,26,35)HZRN1W/KSRAA(21,26,35)HZRN1;
KSGU(21,26,35,50)HZAN1/KSRU(21,26,35,50)HZAN1;
KSGA(21,26)HFAN1/KSRA(21,26)HFAN1;
KSGI(21,26)HFAN1/KSRI(21,26)HFAN1.</t>
  </si>
  <si>
    <t>KSGPA50HZRN1/KSRPA50HZRN1;
KSGOT50HZRN1/KSROT50HZRN1;
KSGTI70HZRN1/KSRTI70HZRN1;
KSGYK35HZRN1/KSRYK25HZRN1;
KSGY53HZRN1/KSRY53HZRN1;
KSGUA61HZRN1/KSRUA61)HZRN1;
KSGTI(35,50,70)HFAN1/KSRTI(35,50,70)HFAN1;
KSGA53HZRN1/KSRA53HZRN1;
KSGA(35,53)HFAN1/KSRA(35,53)HFAN1;
KSGI(35,53)HFAN1/KSRI(35,53)HFAN1.</t>
  </si>
  <si>
    <t>количество ограничено</t>
  </si>
  <si>
    <t>Наличие техники с пометкой "Количествот ограничено" уточняйте у Ваших менеджеров.</t>
  </si>
  <si>
    <t>Телефон: (831)268-22-21</t>
  </si>
  <si>
    <t>Прайс-лист действителен с 04.03.2024</t>
  </si>
  <si>
    <t xml:space="preserve">Тип </t>
  </si>
  <si>
    <t>Фреон</t>
  </si>
  <si>
    <t>• Низкий уровень шума от 19 дБ(А)
• Wi-Fi Ready
• Протяженный воздушный поток
• Объемный воздушный поток
• Режим ECO</t>
  </si>
  <si>
    <t>• Объемный воздушный поток
• Wi-Fi Ready
• Биполярный ионизатор воздуха
• Защита от нестабильного электропитания 
• Авторестарт</t>
  </si>
  <si>
    <t>• Класс энергоэффективности "А+++"
• Современный озонобезопасный фреон R32
• Низкий уровень шума от 20,5 дБ(А)
• Технология Easy Climate Pro
• Многоступенчатая очистка воздуха</t>
  </si>
  <si>
    <t>• Класс энергоэффективности "А+++"
• Уникальный дизайн
• Режим Standby, потребеление 1 Вт
• Поворотная жалюзи на 180 градусов
• Многоступенчатая очистка воздуха</t>
  </si>
  <si>
    <r>
      <t>• Класс энергоэффективности А++
• Современный озонобезопасный фреон R32
• Работа при низких температурах до -25</t>
    </r>
    <r>
      <rPr>
        <b/>
        <sz val="7.5"/>
        <rFont val="Calibri"/>
        <family val="2"/>
        <charset val="204"/>
      </rPr>
      <t>°</t>
    </r>
    <r>
      <rPr>
        <b/>
        <sz val="7.5"/>
        <rFont val="Arial"/>
        <family val="2"/>
        <charset val="204"/>
      </rPr>
      <t>С 
• Интеллектуальная разморозка
• Режим Standby, потребеление 1 Вт</t>
    </r>
  </si>
  <si>
    <t>• Работа при нестабильном электропитании
• Теплый пуск
• Авторестарт
• Wi-Fi Ready
• Режим «Комфортный сон»</t>
  </si>
  <si>
    <r>
      <t xml:space="preserve">Сплит-системы серии </t>
    </r>
    <r>
      <rPr>
        <b/>
        <sz val="20"/>
        <rFont val="Arial"/>
        <family val="2"/>
        <charset val="204"/>
      </rPr>
      <t>KANAMI INVERTER (KSGA/KSRA)</t>
    </r>
  </si>
  <si>
    <r>
      <t xml:space="preserve">Сплит-системы серии </t>
    </r>
    <r>
      <rPr>
        <b/>
        <sz val="20"/>
        <rFont val="Arial"/>
        <family val="2"/>
        <charset val="204"/>
      </rPr>
      <t>YUKI (KSGYK/KSRYK)</t>
    </r>
  </si>
  <si>
    <t>• Дежурный обогрев до 8 °С
• Режим "Комфортный сон"
• Самоочистка
• Авторестарт
• Wi-Fi Ready</t>
  </si>
  <si>
    <t>• Класс энергоэффективности "А"
• Инверторные технологии
• Многоступенчатая очистка воздуха
• Объёмный воздушный поток
• Низкий уровень шума от 22 дБ(А)</t>
  </si>
  <si>
    <t>2,35 (1,17~2,95)</t>
  </si>
  <si>
    <t>2,43 (0,91~2,99)</t>
  </si>
  <si>
    <t>2,93 (0,91~2,99)</t>
  </si>
  <si>
    <t>3,61 (1,29~3,78)</t>
  </si>
  <si>
    <t>3,71 (1,06~4,04)</t>
  </si>
  <si>
    <t>5,28 (1,82~6,16)</t>
  </si>
  <si>
    <t>• Класс энергоэффективности "А++"
• Быстросъёмный фильтр Easy Clean
• Жалюзи увеличенной ширины
• Компактные размеры внутреннего блока
• Низкий уровень шума от 21 дБ(А)</t>
  </si>
  <si>
    <t>• Ночной режим
• Самоочистка
• Авторестарт
• Режим "Турбо"
• Wi-Fi Ready (совместимость с wi-fi-модулем уточняйте у поставщика)</t>
  </si>
  <si>
    <t>2,20 (0,30~2,85)</t>
  </si>
  <si>
    <t>2,64 (0,87~2,93)</t>
  </si>
  <si>
    <t>2,93 (0,94~3,22)</t>
  </si>
  <si>
    <t>2,35 (0,87~2,93)</t>
  </si>
  <si>
    <t>• Класс энергоэффективности "А"
• Быстросъёмный фильтр Easy Clean
• Жалюзи увеличенной ширины
• Компактные размеры внутреннего блока 
• Уровень шума от 25 дБ(А)</t>
  </si>
  <si>
    <t>• Стабильная работа до -15°С
• Низкий уровень шума от 21,5 дБ(А) 
• Антикоррозийное покрытие Golden Fin 
• Режим "Комфортный сон"
• Дежурный обогрев до 8 °С</t>
  </si>
  <si>
    <t>• Объемный воздушный поток
• Режим локального микроклимата
• Самоочистка
• Авторестарт
• Wi-Fi Ready</t>
  </si>
  <si>
    <t>• Класс энергоэффективности "А"
• Широкий диапазон рабочих температур 
от- 7°С до +43°С 
• Многоступенчатая система фильтрации
• Мощный компрессор
• Функция «Не беспокоить»</t>
  </si>
  <si>
    <t>• Режим локального микроклимата
• Режим "Комфортный сон"
• Самоочистка
• Авторестарт
• Wi-Fi Ready</t>
  </si>
  <si>
    <t>• Режим локального микроклимата
• Режим "Турбо"
• Самоочистка
• Авторестарт
• Режим "Комфортный сон"</t>
  </si>
  <si>
    <t>• Класс энергоэффективности "А"
• Широкий диапазон рабочих температур 
от- 7°С до +43°С 
• Многоступенчатая система фильтрации
• Интеллектуальная разморозка
• Режим "Турбо"</t>
  </si>
  <si>
    <t>• Функция  "не беспокоить"
• Автоматический перезапуск
• Настенный кондиционер бытовой серии высокой производительности
• Антикоррозийное покрытие Golden Fin
• Режим "Комфортный сон"</t>
  </si>
  <si>
    <t>Мощность кВт,</t>
  </si>
  <si>
    <t>• Максимальная производительность – 12,3 кВт
• Самодианостика и автоматическая защита
• Антикоррозионная обработка «Golden Fin» 
• Стабильная работа при низких температурах -15 °С
• Автоматическая оттайка инея</t>
  </si>
  <si>
    <t>• Низкий уровень шума от 21,5 дБ(А)
• Wi-Fi Ready
• Протяженный воздушный поток
• Объемный воздушный поток
• Режим ECO</t>
  </si>
  <si>
    <t>• FULL DC Inverter
• Уникальный дизайн
• Режим Standby, потребеление 1 Вт
• Поворотная жалюзи на 180 градусов
• Многоступенчатая очистка воздуха</t>
  </si>
  <si>
    <t>• FULL DC Inverter
• Современный озонобезопасный фреон R32
• Низкий уровень шума от 21,5 дБ(А)
• Технология Easy Climate Pro
• Многоступенчатая очистка воздуха</t>
  </si>
  <si>
    <t>• Низкий уровень шума от 21,5 дБ(А) 
• Антикоррозийное покрытие Golden Fin 
• Режим "Комфортный сон"
• Дежурный обогрев до 8 °С
• Wi-Fi Ready</t>
  </si>
  <si>
    <t>• FULL DC inverter
• Современный озонобезопасный фреон R32
• Многоступенчатая система очистки
• Объёмный воздушный поток
• Стабильная работа до -15°С</t>
  </si>
  <si>
    <t>блок</t>
  </si>
  <si>
    <t>• FULL DC inverter
• Компактные размеры
• Современный озонобезопасный фреон R32
• Распределение воздуха на 360⁰ 
• Трапецеидальная форма канавок</t>
  </si>
  <si>
    <t>АКСЕССУАРЫ ДЛЯ ТОВАРНЫХ ГРУПП MULTI, LCAC</t>
  </si>
  <si>
    <t>KIC-111H</t>
  </si>
  <si>
    <t>KIC-112H</t>
  </si>
  <si>
    <t>KIC-115H</t>
  </si>
  <si>
    <t>KIC-116H</t>
  </si>
  <si>
    <t>ИК пульт управления для серий : Multi - мульти-сплит-систем</t>
  </si>
  <si>
    <t>Внутренние блоки кассетного типа. 
Компактные (600х600)</t>
  </si>
  <si>
    <t>Внутренние блоки канального типа.
Средненапорные</t>
  </si>
  <si>
    <t>аксессуар</t>
  </si>
  <si>
    <t>• Инверторные технологии
• Класс энергоэффективности "A"
• Современный озонобезопасный фреон R32
• Автоматический перезапуск</t>
  </si>
  <si>
    <t>• FULL DC inverter
• Современный озонобезопасный фреон R32
• Статический напор до 160 Па
• Компактные размеры 
(высота блока от 200 мм) 
• Отсутствие электромагнитных помех</t>
  </si>
  <si>
    <r>
      <t xml:space="preserve">• Энергоэффективность класса "А"
</t>
    </r>
    <r>
      <rPr>
        <b/>
        <sz val="7.5"/>
        <color rgb="FFFF00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rFont val="Arial"/>
        <family val="2"/>
        <charset val="204"/>
      </rPr>
      <t xml:space="preserve">
• Низкий уровень шума от 33 дБ(А)
• Распределение воздуха на 360⁰ 
• Трапецеидальная форма канавок</t>
    </r>
  </si>
  <si>
    <r>
      <rPr>
        <b/>
        <sz val="7.5"/>
        <color rgb="FFFF00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rFont val="Arial"/>
        <family val="2"/>
        <charset val="204"/>
      </rPr>
      <t xml:space="preserve">
• Отсутствие электромагнитных помех
• Воздушный фильтр
• Компактные размеры (высота блока от 205 мм) 
• Низкий уровень шума от 37,5 дБ(А)</t>
    </r>
  </si>
  <si>
    <r>
      <t xml:space="preserve">• Автоматическое качание заслонок
• Встроенный дренажный насос 
• Wi-Fi Ready
• Подмес свежего воздуха
</t>
    </r>
    <r>
      <rPr>
        <b/>
        <sz val="7.5"/>
        <color rgb="FFFF0000"/>
        <rFont val="Arial"/>
        <family val="2"/>
        <charset val="204"/>
      </rPr>
      <t>• Новый проводной пульт KWC-90</t>
    </r>
  </si>
  <si>
    <r>
      <rPr>
        <b/>
        <sz val="7.5"/>
        <color rgb="FFFF0000"/>
        <rFont val="Arial"/>
        <family val="2"/>
        <charset val="204"/>
      </rPr>
      <t xml:space="preserve">• Работа на охлаждение при низких температурах от -15°С
</t>
    </r>
    <r>
      <rPr>
        <b/>
        <sz val="7.5"/>
        <rFont val="Arial"/>
        <family val="2"/>
        <charset val="204"/>
      </rPr>
      <t>• Информационный дисплей 
• Автоматическое качание заслонок
• Протяженный воздушный поток
• Уровень шума от 41 дБ(А)</t>
    </r>
  </si>
  <si>
    <t>• Вариативность монтажа (может быть уставновлен на потолке или на стене у пола)
• Объемный воздушный поток
• Теплый пуск
• Режим "Турбо"
• Воздушный фильтр</t>
  </si>
  <si>
    <r>
      <t xml:space="preserve">• Воздушный фильтр
• Встроенный дренажный насос 
• Wi-Fi Ready
• Подмес свежего воздуха
</t>
    </r>
    <r>
      <rPr>
        <b/>
        <sz val="7.5"/>
        <color rgb="FFFF0000"/>
        <rFont val="Arial"/>
        <family val="2"/>
        <charset val="204"/>
      </rPr>
      <t>• Новый проводной пульт KWC-90</t>
    </r>
  </si>
  <si>
    <t>• Автоматический перезапуск
• Воздушный фильтр
• Антикоррозийное покрытие Golden Fin 
• Встроенный дренажный насос 
• Wi-Fi Ready</t>
  </si>
  <si>
    <r>
      <t xml:space="preserve">• Самодиагностика и автоматическая защита
• Встроенный дренажный насос 
• Воздушный фильтр
• Wi-Fi Ready
</t>
    </r>
    <r>
      <rPr>
        <b/>
        <sz val="7.5"/>
        <color rgb="FFFF0000"/>
        <rFont val="Arial"/>
        <family val="2"/>
        <charset val="204"/>
      </rPr>
      <t>• Новый проводной пульт KWC-90</t>
    </r>
  </si>
  <si>
    <r>
      <rPr>
        <b/>
        <sz val="7.5"/>
        <color rgb="FFFF00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rFont val="Arial"/>
        <family val="2"/>
        <charset val="204"/>
      </rPr>
      <t xml:space="preserve">
• Отсутствие электромагнитных помех
• Компактные размеры (высота блока от 210 мм) 
• Статический напор воздушного потока до 160 Па
• Простое обслуживание</t>
    </r>
  </si>
  <si>
    <r>
      <t xml:space="preserve">• Защита от коррозии наружного блока
• Теплый пуск
• Воздушный фильтр
• Подмес свежего воздуха
</t>
    </r>
    <r>
      <rPr>
        <b/>
        <sz val="7.5"/>
        <color rgb="FFFF0000"/>
        <rFont val="Arial"/>
        <family val="2"/>
        <charset val="204"/>
      </rPr>
      <t>• Новый проводной пульт KWC-90</t>
    </r>
  </si>
  <si>
    <r>
      <rPr>
        <b/>
        <sz val="7.5"/>
        <color rgb="FFFF00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rFont val="Arial"/>
        <family val="2"/>
        <charset val="204"/>
      </rPr>
      <t xml:space="preserve">
• Управление скоростью вентилятора
• Отсутствие электромагнитных помех
• Высокий статический напор до 200 Па. 
• Работа при колебаниях напряжения сети</t>
    </r>
  </si>
  <si>
    <r>
      <rPr>
        <b/>
        <sz val="7.5"/>
        <color rgb="FFFF0000"/>
        <rFont val="Arial"/>
        <family val="2"/>
        <charset val="204"/>
      </rPr>
      <t>• Работа на охлаждение при низких температурах от -15°С</t>
    </r>
    <r>
      <rPr>
        <b/>
        <sz val="7.5"/>
        <rFont val="Arial"/>
        <family val="2"/>
        <charset val="204"/>
      </rPr>
      <t xml:space="preserve"> (кроме KSFV70XFAN1)
• Встроенный электронагреватель
• Жидкокристаллический информационный дисплей 
• Управление скоростью вентилятора 
• Режим локального микроклимата</t>
    </r>
  </si>
  <si>
    <t>• Функция "Не беспокосить"
• Работа по таймеру
• Отсутствие электромагнитных помех
• Воздушный фильтр
• Автоматический перезапуск</t>
  </si>
  <si>
    <t>7,91+2,5</t>
  </si>
  <si>
    <t>16,12+3,52</t>
  </si>
  <si>
    <t>18,90+3,52</t>
  </si>
  <si>
    <t>7,91+2,73</t>
  </si>
  <si>
    <r>
      <t xml:space="preserve">• Автоматическое качание заслонок
• Воздушный фильтр
• Встроенный дренажный насос
• Подмес свежего воздуха
</t>
    </r>
    <r>
      <rPr>
        <b/>
        <sz val="7.5"/>
        <color rgb="FFFF0000"/>
        <rFont val="Arial"/>
        <family val="2"/>
        <charset val="204"/>
      </rPr>
      <t>• Новый проводной пульт KWC-90</t>
    </r>
  </si>
  <si>
    <t>Кассетные компактные сплит-системы с новым проводным пультом KWC-90</t>
  </si>
  <si>
    <t>Работа на охлаждение от -15°С, новый проводной пульт KWC-90</t>
  </si>
  <si>
    <t>Канальные средненапорные сплит-системы с новым проводным пультом KWC-90</t>
  </si>
  <si>
    <t>Кассетные сплит-ситемы компактного типа (600х600)</t>
  </si>
  <si>
    <t xml:space="preserve">• Wi-Fi-контроллер в комплекте
• Высокая эффективность класса "А++"
• Теплый пуск
• Трапецеидальная форма канавок
• Распределение воздуха на 360⁰ </t>
  </si>
  <si>
    <r>
      <t xml:space="preserve">• Автоматическое качание заслонок
• Встроенный дренажный насос 
• Подмес свежего воздуха
• Самодиагностика и автоматическая защита
</t>
    </r>
    <r>
      <rPr>
        <b/>
        <sz val="7.5"/>
        <color rgb="FFFF0000"/>
        <rFont val="Arial"/>
        <family val="2"/>
        <charset val="204"/>
      </rPr>
      <t>• Новый проводной пульт KWC-90</t>
    </r>
  </si>
  <si>
    <t>• Wi-Fi-контроллер в комплекте
• Воздушный фильтр
• Компактные размеры (высота блока от 205 мм) 
• Трапецеидальная форма канавок
• Автоматический перезапуск</t>
  </si>
  <si>
    <t>KSCB53HZAN1</t>
  </si>
  <si>
    <t>KSCB70HZAN1</t>
  </si>
  <si>
    <t>KSCB105HZAN1</t>
  </si>
  <si>
    <t>KSCB140HZAN1</t>
  </si>
  <si>
    <t>KSCB165HZAN1</t>
  </si>
  <si>
    <t>• Wi-Fi-контроллер в комплекте
• Информационный дисплей 
• Автоматическое качание заслонок
• Протяженный воздушный поток
• Режим локального микроклимата</t>
  </si>
  <si>
    <t>• Wi-Fi-контроллер в комплекте
• Отсутствие электромагнитных помех
• Компактные размеры (высота блока от 210 мм) 
• Статический напор воздушного потока до 160 Па
• Простое обслуживание</t>
  </si>
  <si>
    <r>
      <t xml:space="preserve">• Воздушный фильтр
• Встроенный дренажный насос 
• Низкий уровень шума от 25 дБ(А)
• Подмес свежего воздуха
</t>
    </r>
    <r>
      <rPr>
        <b/>
        <sz val="7.5"/>
        <color rgb="FFFF0000"/>
        <rFont val="Arial"/>
        <family val="2"/>
        <charset val="204"/>
      </rPr>
      <t>• Новый проводной пульт KWC-90</t>
    </r>
  </si>
  <si>
    <t>• Кондиционирование помещений 
площадью до 100 кв.м.
• Фильтр высокой плотности
• Тёплый пуск
• Автоматическое качание заслонок 
• Локальный микроклимат</t>
  </si>
  <si>
    <t>Базовая цена, РУБ</t>
  </si>
  <si>
    <r>
      <t xml:space="preserve">• Класс энергоэффективности "А"
</t>
    </r>
    <r>
      <rPr>
        <b/>
        <sz val="7.5"/>
        <color rgb="FFFF0000"/>
        <rFont val="Arial"/>
        <family val="2"/>
        <charset val="204"/>
      </rPr>
      <t>• Wi-Fi-модуль в комплекте поставки (для моделей NEW)</t>
    </r>
    <r>
      <rPr>
        <b/>
        <sz val="7.5"/>
        <rFont val="Arial"/>
        <family val="2"/>
        <charset val="204"/>
      </rPr>
      <t xml:space="preserve">
• Современный озонобезопасный фреон R32
• Многоступенчатая система очистки
• Объёмный воздушный поток</t>
    </r>
  </si>
  <si>
    <t>РУБ</t>
  </si>
  <si>
    <t>МПРЦ</t>
  </si>
  <si>
    <t>Ваша спец. цена</t>
  </si>
  <si>
    <t>Модельный ряд торговой марки KENTATSU. 05.03.2024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</si>
</sst>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[$$-409]#,##0"/>
    <numFmt numFmtId="165" formatCode="#,##0&quot;   $&quot;"/>
    <numFmt numFmtId="166" formatCode="_-* #,##0.00_р_._-;\-* #,##0.00_р_._-;_-* &quot;-&quot;??_р_._-;_-@_-"/>
    <numFmt numFmtId="167" formatCode="_-* #,##0_р_._-;\-* #,##0_р_._-;_-* &quot;-&quot;_р_._-;_-@_-"/>
    <numFmt numFmtId="168" formatCode="_ * #,##0.00_ ;_ * \-#,##0.00_ ;_ * &quot;-&quot;??_ ;_ @_ "/>
    <numFmt numFmtId="169" formatCode="[$-409]d/mmm/yy;@"/>
    <numFmt numFmtId="170" formatCode="#,##0\ &quot;₽&quot;"/>
    <numFmt numFmtId="171" formatCode="_-* #,##0\ [$₽-419]_-;\-* #,##0\ [$₽-419]_-;_-* &quot;-&quot;??\ [$₽-419]_-;_-@_-"/>
    <numFmt numFmtId="172" formatCode="_-[$$-409]* #,##0_ ;_-[$$-409]* \-#,##0\ ;_-[$$-409]* &quot;-&quot;_ ;_-@_ "/>
    <numFmt numFmtId="173" formatCode="#,##0_-\ [$€-1];#,##0\-\ [$€-1]"/>
    <numFmt numFmtId="174" formatCode="#,##0\ [$₽-419]"/>
    <numFmt numFmtId="175" formatCode="[$$-C09]#,##0"/>
    <numFmt numFmtId="176" formatCode="[$$-C09]#,##0;\-[$$-C09]#,##0"/>
    <numFmt numFmtId="177" formatCode="[$$-C09]#,##0.00"/>
    <numFmt numFmtId="178" formatCode="#,##0.00\ &quot;₽&quot;"/>
    <numFmt numFmtId="179" formatCode="#,##0.00\ [$₽-419]"/>
    <numFmt numFmtId="180" formatCode="#,##0\ [$₽-419];\-#,##0\ [$₽-419]"/>
  </numFmts>
  <fonts count="14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0"/>
      <name val="Segoe UI"/>
      <family val="2"/>
      <charset val="204"/>
    </font>
    <font>
      <b/>
      <sz val="10"/>
      <color theme="2" tint="-0.749992370372631"/>
      <name val="Segoe UI"/>
      <family val="2"/>
      <charset val="204"/>
    </font>
    <font>
      <sz val="11"/>
      <color theme="1"/>
      <name val="Calibri"/>
      <family val="2"/>
      <scheme val="minor"/>
    </font>
    <font>
      <sz val="9"/>
      <color rgb="FF002060"/>
      <name val="Segoe UI"/>
      <family val="2"/>
      <charset val="20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charset val="134"/>
    </font>
    <font>
      <sz val="10"/>
      <color theme="2" tint="-0.749992370372631"/>
      <name val="Segoe UI"/>
      <family val="2"/>
      <charset val="204"/>
    </font>
    <font>
      <sz val="10"/>
      <color theme="5" tint="-0.499984740745262"/>
      <name val="Segoe UI"/>
      <family val="2"/>
      <charset val="204"/>
    </font>
    <font>
      <b/>
      <sz val="16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sz val="11"/>
      <color rgb="FF000000"/>
      <name val="Calibri"/>
      <family val="2"/>
    </font>
    <font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28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1"/>
      <name val="Arial"/>
      <family val="2"/>
      <charset val="204"/>
    </font>
    <font>
      <b/>
      <sz val="13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sz val="9"/>
      <color rgb="FF00206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16"/>
      <name val="Arial"/>
      <family val="2"/>
      <charset val="204"/>
    </font>
    <font>
      <b/>
      <sz val="20"/>
      <name val="Arial"/>
      <family val="2"/>
      <charset val="204"/>
    </font>
    <font>
      <sz val="10"/>
      <color theme="2" tint="-0.749992370372631"/>
      <name val="Arial"/>
      <family val="2"/>
      <charset val="204"/>
    </font>
    <font>
      <b/>
      <sz val="10"/>
      <color theme="2" tint="-0.749992370372631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b/>
      <sz val="11"/>
      <color rgb="FF00206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theme="9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0"/>
      <color rgb="FF002060"/>
      <name val="Arial"/>
      <family val="2"/>
      <charset val="204"/>
    </font>
    <font>
      <b/>
      <sz val="10"/>
      <color theme="5" tint="-0.499984740745262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theme="3" tint="-0.249977111117893"/>
      <name val="Arial"/>
      <family val="2"/>
      <charset val="204"/>
    </font>
    <font>
      <sz val="10"/>
      <color theme="2" tint="-0.499984740745262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11"/>
      <color theme="5" tint="-0.499984740745262"/>
      <name val="Arial"/>
      <family val="2"/>
      <charset val="204"/>
    </font>
    <font>
      <sz val="11"/>
      <color rgb="FF002060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6"/>
      <name val="Arial"/>
      <family val="2"/>
      <charset val="204"/>
    </font>
    <font>
      <sz val="36"/>
      <color theme="1"/>
      <name val="Arial"/>
      <family val="2"/>
      <charset val="204"/>
    </font>
    <font>
      <sz val="12"/>
      <color theme="3" tint="-0.499984740745262"/>
      <name val="Arial"/>
      <family val="2"/>
      <charset val="204"/>
    </font>
    <font>
      <b/>
      <sz val="12"/>
      <color theme="3" tint="-0.499984740745262"/>
      <name val="Arial"/>
      <family val="2"/>
      <charset val="204"/>
    </font>
    <font>
      <sz val="11"/>
      <color theme="3" tint="-0.499984740745262"/>
      <name val="Arial"/>
      <family val="2"/>
      <charset val="204"/>
    </font>
    <font>
      <b/>
      <sz val="14"/>
      <color rgb="FF00B050"/>
      <name val="Arial"/>
      <family val="2"/>
      <charset val="204"/>
    </font>
    <font>
      <b/>
      <sz val="14"/>
      <color rgb="FF00B0F0"/>
      <name val="Arial"/>
      <family val="2"/>
      <charset val="204"/>
    </font>
    <font>
      <sz val="14"/>
      <color theme="3" tint="-0.499984740745262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1"/>
      <color rgb="FF00B0F0"/>
      <name val="Arial"/>
      <family val="2"/>
      <charset val="204"/>
    </font>
    <font>
      <sz val="18"/>
      <color theme="3" tint="-0.49998474074526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20"/>
      <color theme="0"/>
      <name val="Arial"/>
      <family val="2"/>
      <charset val="204"/>
    </font>
    <font>
      <sz val="16"/>
      <color theme="1"/>
      <name val="Arial"/>
      <family val="2"/>
      <charset val="204"/>
    </font>
    <font>
      <b/>
      <sz val="15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4"/>
      <name val="Arial"/>
      <family val="2"/>
      <charset val="204"/>
    </font>
    <font>
      <b/>
      <u/>
      <sz val="16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rgb="FF002060"/>
      <name val="Segoe UI"/>
      <family val="2"/>
      <charset val="204"/>
    </font>
    <font>
      <sz val="9"/>
      <color theme="3" tint="-0.249977111117893"/>
      <name val="Arial"/>
      <family val="2"/>
      <charset val="204"/>
    </font>
    <font>
      <sz val="9"/>
      <color rgb="FF0000CC"/>
      <name val="Segoe UI"/>
      <family val="2"/>
      <charset val="204"/>
    </font>
    <font>
      <sz val="8"/>
      <color rgb="FF002060"/>
      <name val="Segoe UI"/>
      <family val="2"/>
      <charset val="204"/>
    </font>
    <font>
      <sz val="8"/>
      <color theme="3" tint="-0.499984740745262"/>
      <name val="Arial"/>
      <family val="2"/>
      <charset val="204"/>
    </font>
    <font>
      <sz val="10"/>
      <color rgb="FF0070C0"/>
      <name val="Arial"/>
      <family val="2"/>
      <charset val="204"/>
    </font>
    <font>
      <sz val="10"/>
      <color theme="9"/>
      <name val="Arial"/>
      <family val="2"/>
      <charset val="204"/>
    </font>
    <font>
      <b/>
      <sz val="7.5"/>
      <name val="Arial"/>
      <family val="2"/>
      <charset val="204"/>
    </font>
    <font>
      <sz val="10"/>
      <color theme="1"/>
      <name val="Arial"/>
      <family val="2"/>
      <charset val="204"/>
    </font>
    <font>
      <b/>
      <sz val="18"/>
      <name val="Arial"/>
      <family val="2"/>
      <charset val="204"/>
    </font>
    <font>
      <sz val="10"/>
      <color theme="9"/>
      <name val="Segoe UI"/>
      <family val="2"/>
      <charset val="204"/>
    </font>
    <font>
      <sz val="10"/>
      <color theme="3" tint="-0.249977111117893"/>
      <name val="Segoe UI"/>
      <family val="2"/>
      <charset val="204"/>
    </font>
    <font>
      <b/>
      <sz val="11"/>
      <color theme="3" tint="-0.499984740745262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11"/>
      <name val="Segoe UI"/>
      <family val="2"/>
      <charset val="204"/>
    </font>
    <font>
      <sz val="11"/>
      <color rgb="FFFF0000"/>
      <name val="Calibri"/>
      <family val="2"/>
      <scheme val="minor"/>
    </font>
    <font>
      <b/>
      <sz val="14"/>
      <color rgb="FFFF000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rgb="FF199AD6"/>
      <name val="Arial"/>
      <family val="2"/>
      <charset val="204"/>
    </font>
    <font>
      <b/>
      <sz val="10"/>
      <name val="Segoe UI"/>
      <family val="2"/>
      <charset val="204"/>
    </font>
    <font>
      <sz val="11"/>
      <color theme="1"/>
      <name val="Calibri"/>
      <family val="2"/>
      <charset val="134"/>
      <scheme val="minor"/>
    </font>
    <font>
      <b/>
      <sz val="7.5"/>
      <name val="Calibri"/>
      <family val="2"/>
      <charset val="204"/>
    </font>
    <font>
      <sz val="8"/>
      <name val="Arial"/>
      <family val="2"/>
    </font>
    <font>
      <b/>
      <sz val="22"/>
      <color theme="1"/>
      <name val="Arial"/>
      <family val="2"/>
      <charset val="204"/>
    </font>
    <font>
      <sz val="20"/>
      <color theme="1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sz val="11"/>
      <color theme="1"/>
      <name val="Verdana"/>
      <family val="2"/>
      <charset val="204"/>
    </font>
    <font>
      <sz val="8"/>
      <color theme="2" tint="-0.749992370372631"/>
      <name val="Arial"/>
      <family val="2"/>
      <charset val="204"/>
    </font>
    <font>
      <b/>
      <sz val="7.5"/>
      <color rgb="FFFF0000"/>
      <name val="Arial"/>
      <family val="2"/>
      <charset val="204"/>
    </font>
    <font>
      <b/>
      <sz val="11"/>
      <color theme="1" tint="0.14999847407452621"/>
      <name val="Arial"/>
      <family val="2"/>
      <charset val="204"/>
    </font>
    <font>
      <b/>
      <sz val="11"/>
      <color theme="9" tint="-0.499984740745262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BE7DB"/>
        <bgColor indexed="64"/>
      </patternFill>
    </fill>
    <fill>
      <patternFill patternType="solid">
        <fgColor theme="8"/>
        <bgColor indexed="64"/>
      </patternFill>
    </fill>
  </fills>
  <borders count="70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/>
      <bottom style="hair">
        <color theme="2" tint="-0.499984740745262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hair">
        <color theme="2" tint="-0.499984740745262"/>
      </bottom>
      <diagonal/>
    </border>
    <border>
      <left style="hair">
        <color theme="2" tint="-0.499984740745262"/>
      </left>
      <right/>
      <top style="thin">
        <color indexed="64"/>
      </top>
      <bottom style="hair">
        <color theme="2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 style="hair">
        <color theme="2" tint="-0.499984740745262"/>
      </left>
      <right style="hair">
        <color theme="2" tint="-0.499984740745262"/>
      </right>
      <top/>
      <bottom style="thin">
        <color indexed="64"/>
      </bottom>
      <diagonal/>
    </border>
    <border>
      <left style="hair">
        <color theme="2" tint="-0.499984740745262"/>
      </left>
      <right/>
      <top/>
      <bottom style="hair">
        <color theme="2" tint="-0.499984740745262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 style="hair">
        <color indexed="64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indexed="64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 style="hair">
        <color theme="2" tint="-0.499984740745262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theme="2" tint="-0.499984740745262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 style="hair">
        <color indexed="64"/>
      </right>
      <top style="hair">
        <color theme="2" tint="-0.499984740745262"/>
      </top>
      <bottom style="thin">
        <color indexed="64"/>
      </bottom>
      <diagonal/>
    </border>
    <border>
      <left/>
      <right/>
      <top style="hair">
        <color theme="2" tint="-0.499984740745262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/>
      <diagonal/>
    </border>
    <border>
      <left style="hair">
        <color indexed="64"/>
      </left>
      <right style="thin">
        <color indexed="64"/>
      </right>
      <top/>
      <bottom style="hair">
        <color theme="2" tint="-0.499984740745262"/>
      </bottom>
      <diagonal/>
    </border>
  </borders>
  <cellStyleXfs count="733">
    <xf numFmtId="0" fontId="0" fillId="0" borderId="0"/>
    <xf numFmtId="0" fontId="15" fillId="0" borderId="0"/>
    <xf numFmtId="0" fontId="17" fillId="0" borderId="0"/>
    <xf numFmtId="0" fontId="17" fillId="0" borderId="0"/>
    <xf numFmtId="0" fontId="20" fillId="0" borderId="0"/>
    <xf numFmtId="0" fontId="19" fillId="0" borderId="0"/>
    <xf numFmtId="0" fontId="21" fillId="0" borderId="0"/>
    <xf numFmtId="0" fontId="14" fillId="0" borderId="0"/>
    <xf numFmtId="0" fontId="16" fillId="0" borderId="0"/>
    <xf numFmtId="0" fontId="22" fillId="0" borderId="0"/>
    <xf numFmtId="0" fontId="13" fillId="0" borderId="0"/>
    <xf numFmtId="9" fontId="25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8" fillId="0" borderId="0"/>
    <xf numFmtId="0" fontId="22" fillId="0" borderId="0"/>
    <xf numFmtId="0" fontId="18" fillId="0" borderId="0"/>
    <xf numFmtId="0" fontId="16" fillId="0" borderId="0"/>
    <xf numFmtId="0" fontId="22" fillId="0" borderId="0"/>
    <xf numFmtId="0" fontId="15" fillId="0" borderId="0"/>
    <xf numFmtId="0" fontId="27" fillId="0" borderId="0"/>
    <xf numFmtId="0" fontId="15" fillId="0" borderId="0"/>
    <xf numFmtId="0" fontId="27" fillId="0" borderId="0">
      <alignment vertical="center"/>
    </xf>
    <xf numFmtId="9" fontId="15" fillId="0" borderId="0" applyFont="0" applyFill="0" applyBorder="0" applyAlignment="0" applyProtection="0"/>
    <xf numFmtId="0" fontId="17" fillId="0" borderId="0"/>
    <xf numFmtId="0" fontId="17" fillId="0" borderId="0"/>
    <xf numFmtId="166" fontId="15" fillId="0" borderId="0" applyFont="0" applyFill="0" applyBorder="0" applyAlignment="0" applyProtection="0"/>
    <xf numFmtId="0" fontId="22" fillId="0" borderId="0">
      <alignment vertical="center"/>
    </xf>
    <xf numFmtId="0" fontId="18" fillId="0" borderId="0"/>
    <xf numFmtId="0" fontId="25" fillId="0" borderId="0"/>
    <xf numFmtId="0" fontId="18" fillId="0" borderId="0"/>
    <xf numFmtId="0" fontId="27" fillId="0" borderId="0">
      <alignment vertical="center"/>
    </xf>
    <xf numFmtId="0" fontId="22" fillId="0" borderId="0"/>
    <xf numFmtId="167" fontId="19" fillId="0" borderId="0" applyFont="0" applyFill="0" applyBorder="0" applyAlignment="0" applyProtection="0"/>
    <xf numFmtId="0" fontId="12" fillId="0" borderId="0"/>
    <xf numFmtId="0" fontId="21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169" fontId="12" fillId="0" borderId="0"/>
    <xf numFmtId="169" fontId="22" fillId="0" borderId="0"/>
    <xf numFmtId="169" fontId="18" fillId="0" borderId="0"/>
    <xf numFmtId="169" fontId="22" fillId="0" borderId="0"/>
    <xf numFmtId="169" fontId="18" fillId="0" borderId="0"/>
    <xf numFmtId="169" fontId="16" fillId="0" borderId="0"/>
    <xf numFmtId="169" fontId="16" fillId="0" borderId="0"/>
    <xf numFmtId="169" fontId="22" fillId="0" borderId="0"/>
    <xf numFmtId="169" fontId="15" fillId="0" borderId="0"/>
    <xf numFmtId="169" fontId="27" fillId="0" borderId="0"/>
    <xf numFmtId="169" fontId="15" fillId="0" borderId="0"/>
    <xf numFmtId="169" fontId="15" fillId="0" borderId="0"/>
    <xf numFmtId="169" fontId="27" fillId="0" borderId="0">
      <alignment vertical="center"/>
    </xf>
    <xf numFmtId="169" fontId="17" fillId="0" borderId="0"/>
    <xf numFmtId="169" fontId="17" fillId="0" borderId="0"/>
    <xf numFmtId="169" fontId="17" fillId="0" borderId="0"/>
    <xf numFmtId="169" fontId="17" fillId="0" borderId="0"/>
    <xf numFmtId="169" fontId="22" fillId="0" borderId="0">
      <alignment vertical="center"/>
    </xf>
    <xf numFmtId="169" fontId="18" fillId="0" borderId="0"/>
    <xf numFmtId="169" fontId="25" fillId="0" borderId="0"/>
    <xf numFmtId="169" fontId="18" fillId="0" borderId="0"/>
    <xf numFmtId="169" fontId="27" fillId="0" borderId="0">
      <alignment vertical="center"/>
    </xf>
    <xf numFmtId="169" fontId="22" fillId="0" borderId="0"/>
    <xf numFmtId="169" fontId="15" fillId="0" borderId="0"/>
    <xf numFmtId="169" fontId="17" fillId="0" borderId="0"/>
    <xf numFmtId="169" fontId="22" fillId="0" borderId="0">
      <alignment vertical="center"/>
    </xf>
    <xf numFmtId="169" fontId="12" fillId="0" borderId="0"/>
    <xf numFmtId="9" fontId="20" fillId="0" borderId="0" applyFont="0" applyFill="0" applyBorder="0" applyAlignment="0" applyProtection="0">
      <alignment vertical="center"/>
    </xf>
    <xf numFmtId="169" fontId="12" fillId="0" borderId="0"/>
    <xf numFmtId="169" fontId="20" fillId="0" borderId="0">
      <alignment vertical="center"/>
    </xf>
    <xf numFmtId="169" fontId="20" fillId="0" borderId="0"/>
    <xf numFmtId="169" fontId="20" fillId="0" borderId="0">
      <alignment vertical="center"/>
    </xf>
    <xf numFmtId="169" fontId="20" fillId="0" borderId="0">
      <alignment vertical="center"/>
    </xf>
    <xf numFmtId="169" fontId="20" fillId="0" borderId="0"/>
    <xf numFmtId="169" fontId="28" fillId="0" borderId="0" applyProtection="0"/>
    <xf numFmtId="169" fontId="20" fillId="0" borderId="0"/>
    <xf numFmtId="169" fontId="20" fillId="0" borderId="0">
      <alignment vertical="center"/>
    </xf>
    <xf numFmtId="169" fontId="20" fillId="0" borderId="0">
      <alignment vertical="center"/>
    </xf>
    <xf numFmtId="168" fontId="20" fillId="0" borderId="0" applyFont="0" applyFill="0" applyBorder="0" applyAlignment="0" applyProtection="0">
      <alignment vertical="center"/>
    </xf>
    <xf numFmtId="169" fontId="20" fillId="0" borderId="0"/>
    <xf numFmtId="169" fontId="20" fillId="0" borderId="0">
      <alignment vertical="center"/>
    </xf>
    <xf numFmtId="169" fontId="20" fillId="0" borderId="0"/>
    <xf numFmtId="169" fontId="27" fillId="0" borderId="0">
      <alignment vertical="center"/>
    </xf>
    <xf numFmtId="169" fontId="12" fillId="0" borderId="0"/>
    <xf numFmtId="0" fontId="27" fillId="0" borderId="0"/>
    <xf numFmtId="0" fontId="22" fillId="0" borderId="0"/>
    <xf numFmtId="0" fontId="22" fillId="0" borderId="0">
      <alignment vertical="center"/>
    </xf>
    <xf numFmtId="169" fontId="12" fillId="0" borderId="0"/>
    <xf numFmtId="0" fontId="22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168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9" fontId="27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0" fontId="32" fillId="0" borderId="0" applyNumberFormat="0" applyFill="0" applyBorder="0" applyAlignment="0" applyProtection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/>
    <xf numFmtId="169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0" fillId="0" borderId="0"/>
    <xf numFmtId="169" fontId="10" fillId="0" borderId="0"/>
    <xf numFmtId="0" fontId="33" fillId="0" borderId="0" applyNumberFormat="0" applyFill="0" applyBorder="0" applyAlignment="0" applyProtection="0"/>
    <xf numFmtId="0" fontId="10" fillId="0" borderId="0"/>
    <xf numFmtId="9" fontId="25" fillId="0" borderId="0" applyFont="0" applyFill="0" applyBorder="0" applyAlignment="0" applyProtection="0"/>
    <xf numFmtId="0" fontId="9" fillId="0" borderId="0"/>
    <xf numFmtId="0" fontId="25" fillId="0" borderId="0"/>
    <xf numFmtId="9" fontId="25" fillId="0" borderId="0" applyFont="0" applyFill="0" applyBorder="0" applyAlignment="0" applyProtection="0"/>
    <xf numFmtId="0" fontId="8" fillId="13" borderId="0" applyNumberFormat="0" applyBorder="0" applyAlignment="0" applyProtection="0"/>
    <xf numFmtId="0" fontId="36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7" fillId="0" borderId="0"/>
    <xf numFmtId="169" fontId="7" fillId="0" borderId="0"/>
    <xf numFmtId="0" fontId="7" fillId="0" borderId="0"/>
    <xf numFmtId="0" fontId="7" fillId="0" borderId="0"/>
    <xf numFmtId="43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6" fillId="0" borderId="0"/>
    <xf numFmtId="169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/>
    <xf numFmtId="169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6" fillId="0" borderId="0"/>
    <xf numFmtId="169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/>
    <xf numFmtId="169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/>
    <xf numFmtId="169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4" fillId="0" borderId="0"/>
    <xf numFmtId="16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/>
    <xf numFmtId="169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9" fontId="3" fillId="0" borderId="0"/>
    <xf numFmtId="0" fontId="3" fillId="0" borderId="0"/>
    <xf numFmtId="0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/>
    <xf numFmtId="169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5" fillId="0" borderId="0" applyFont="0" applyFill="0" applyBorder="0" applyAlignment="0" applyProtection="0"/>
    <xf numFmtId="173" fontId="126" fillId="0" borderId="0">
      <alignment vertical="center"/>
    </xf>
    <xf numFmtId="0" fontId="3" fillId="0" borderId="0"/>
    <xf numFmtId="0" fontId="3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128" fillId="0" borderId="0"/>
    <xf numFmtId="0" fontId="25" fillId="0" borderId="0"/>
  </cellStyleXfs>
  <cellXfs count="731">
    <xf numFmtId="0" fontId="0" fillId="0" borderId="0" xfId="0"/>
    <xf numFmtId="0" fontId="0" fillId="2" borderId="0" xfId="0" applyFill="1"/>
    <xf numFmtId="0" fontId="0" fillId="3" borderId="0" xfId="0" applyFill="1"/>
    <xf numFmtId="0" fontId="29" fillId="5" borderId="12" xfId="1" applyFont="1" applyFill="1" applyBorder="1" applyAlignment="1">
      <alignment horizontal="left" vertical="center" indent="1"/>
    </xf>
    <xf numFmtId="0" fontId="24" fillId="5" borderId="13" xfId="1" applyFont="1" applyFill="1" applyBorder="1" applyAlignment="1">
      <alignment horizontal="left" vertical="center" indent="1"/>
    </xf>
    <xf numFmtId="0" fontId="0" fillId="2" borderId="8" xfId="0" applyFill="1" applyBorder="1"/>
    <xf numFmtId="0" fontId="34" fillId="2" borderId="0" xfId="0" applyFont="1" applyFill="1"/>
    <xf numFmtId="0" fontId="34" fillId="2" borderId="8" xfId="0" applyFont="1" applyFill="1" applyBorder="1"/>
    <xf numFmtId="0" fontId="35" fillId="0" borderId="5" xfId="167" applyFont="1" applyBorder="1" applyAlignment="1">
      <alignment horizontal="left" vertical="center" indent="1"/>
    </xf>
    <xf numFmtId="0" fontId="30" fillId="3" borderId="9" xfId="1" applyFont="1" applyFill="1" applyBorder="1" applyAlignment="1">
      <alignment horizontal="left" vertical="center"/>
    </xf>
    <xf numFmtId="164" fontId="30" fillId="3" borderId="9" xfId="1" applyNumberFormat="1" applyFont="1" applyFill="1" applyBorder="1" applyAlignment="1">
      <alignment horizontal="left" vertical="center"/>
    </xf>
    <xf numFmtId="0" fontId="30" fillId="3" borderId="9" xfId="1" applyFont="1" applyFill="1" applyBorder="1" applyAlignment="1">
      <alignment horizontal="left" vertical="center" indent="2"/>
    </xf>
    <xf numFmtId="0" fontId="38" fillId="0" borderId="0" xfId="0" applyFont="1"/>
    <xf numFmtId="0" fontId="39" fillId="0" borderId="0" xfId="0" applyFont="1" applyAlignment="1">
      <alignment horizontal="center" vertical="center"/>
    </xf>
    <xf numFmtId="0" fontId="42" fillId="0" borderId="0" xfId="131" applyFont="1" applyAlignment="1">
      <alignment horizontal="right"/>
    </xf>
    <xf numFmtId="0" fontId="42" fillId="0" borderId="0" xfId="0" applyFont="1" applyAlignment="1">
      <alignment horizontal="right"/>
    </xf>
    <xf numFmtId="0" fontId="38" fillId="0" borderId="0" xfId="0" applyFont="1" applyAlignment="1">
      <alignment horizontal="center"/>
    </xf>
    <xf numFmtId="0" fontId="44" fillId="6" borderId="0" xfId="131" applyFont="1" applyFill="1" applyAlignment="1">
      <alignment horizontal="center" vertical="center"/>
    </xf>
    <xf numFmtId="0" fontId="46" fillId="6" borderId="0" xfId="131" applyFont="1" applyFill="1" applyAlignment="1">
      <alignment horizontal="center" vertical="center"/>
    </xf>
    <xf numFmtId="0" fontId="43" fillId="6" borderId="0" xfId="131" applyFont="1" applyFill="1" applyAlignment="1">
      <alignment horizontal="center" vertical="center" wrapText="1"/>
    </xf>
    <xf numFmtId="0" fontId="43" fillId="6" borderId="0" xfId="131" applyFont="1" applyFill="1" applyAlignment="1">
      <alignment horizontal="center" vertical="center"/>
    </xf>
    <xf numFmtId="0" fontId="41" fillId="0" borderId="0" xfId="131" applyFont="1" applyAlignment="1">
      <alignment vertical="center" wrapText="1"/>
    </xf>
    <xf numFmtId="0" fontId="49" fillId="2" borderId="7" xfId="131" applyFont="1" applyFill="1" applyBorder="1" applyAlignment="1">
      <alignment horizontal="left" vertical="center"/>
    </xf>
    <xf numFmtId="0" fontId="38" fillId="2" borderId="0" xfId="0" applyFont="1" applyFill="1"/>
    <xf numFmtId="0" fontId="59" fillId="2" borderId="0" xfId="1" applyFont="1" applyFill="1" applyAlignment="1">
      <alignment vertical="center"/>
    </xf>
    <xf numFmtId="0" fontId="61" fillId="4" borderId="27" xfId="0" applyFont="1" applyFill="1" applyBorder="1" applyAlignment="1">
      <alignment horizontal="center" vertical="center"/>
    </xf>
    <xf numFmtId="0" fontId="61" fillId="4" borderId="1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6" fillId="2" borderId="0" xfId="1" applyFont="1" applyFill="1" applyAlignment="1">
      <alignment horizontal="left" vertical="center"/>
    </xf>
    <xf numFmtId="0" fontId="64" fillId="2" borderId="0" xfId="1" applyFont="1" applyFill="1" applyAlignment="1">
      <alignment horizontal="left" vertical="center"/>
    </xf>
    <xf numFmtId="0" fontId="61" fillId="2" borderId="0" xfId="0" applyFont="1" applyFill="1" applyAlignment="1">
      <alignment horizontal="center" vertical="center"/>
    </xf>
    <xf numFmtId="0" fontId="68" fillId="3" borderId="9" xfId="1" applyFont="1" applyFill="1" applyBorder="1" applyAlignment="1">
      <alignment horizontal="left" vertical="center"/>
    </xf>
    <xf numFmtId="164" fontId="68" fillId="3" borderId="9" xfId="1" applyNumberFormat="1" applyFont="1" applyFill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60" fillId="2" borderId="0" xfId="1" applyFont="1" applyFill="1" applyAlignment="1">
      <alignment vertical="center"/>
    </xf>
    <xf numFmtId="0" fontId="59" fillId="5" borderId="12" xfId="1" applyFont="1" applyFill="1" applyBorder="1" applyAlignment="1">
      <alignment horizontal="center" vertical="center"/>
    </xf>
    <xf numFmtId="0" fontId="70" fillId="3" borderId="2" xfId="1" applyFont="1" applyFill="1" applyBorder="1" applyAlignment="1">
      <alignment horizontal="center" vertical="center"/>
    </xf>
    <xf numFmtId="0" fontId="70" fillId="3" borderId="2" xfId="1" applyFont="1" applyFill="1" applyBorder="1" applyAlignment="1">
      <alignment horizontal="center" vertical="center" wrapText="1"/>
    </xf>
    <xf numFmtId="0" fontId="56" fillId="2" borderId="0" xfId="6" applyFont="1" applyFill="1" applyAlignment="1">
      <alignment vertical="center"/>
    </xf>
    <xf numFmtId="164" fontId="71" fillId="2" borderId="0" xfId="6" applyNumberFormat="1" applyFont="1" applyFill="1" applyAlignment="1">
      <alignment vertical="center"/>
    </xf>
    <xf numFmtId="0" fontId="16" fillId="3" borderId="9" xfId="1" applyFont="1" applyFill="1" applyBorder="1" applyAlignment="1">
      <alignment horizontal="center" vertical="center"/>
    </xf>
    <xf numFmtId="0" fontId="16" fillId="2" borderId="0" xfId="1" applyFont="1" applyFill="1" applyAlignment="1">
      <alignment horizontal="left"/>
    </xf>
    <xf numFmtId="164" fontId="62" fillId="2" borderId="0" xfId="1" applyNumberFormat="1" applyFont="1" applyFill="1" applyAlignment="1">
      <alignment horizontal="left"/>
    </xf>
    <xf numFmtId="0" fontId="72" fillId="3" borderId="9" xfId="1" applyFont="1" applyFill="1" applyBorder="1" applyAlignment="1">
      <alignment horizontal="left" vertical="center" indent="2"/>
    </xf>
    <xf numFmtId="0" fontId="68" fillId="3" borderId="9" xfId="1" applyFont="1" applyFill="1" applyBorder="1" applyAlignment="1">
      <alignment horizontal="left" vertical="center" indent="2"/>
    </xf>
    <xf numFmtId="0" fontId="57" fillId="3" borderId="19" xfId="1" applyFont="1" applyFill="1" applyBorder="1" applyAlignment="1">
      <alignment vertical="center"/>
    </xf>
    <xf numFmtId="0" fontId="38" fillId="2" borderId="0" xfId="168" applyFont="1" applyFill="1"/>
    <xf numFmtId="0" fontId="38" fillId="0" borderId="0" xfId="168" applyFont="1"/>
    <xf numFmtId="0" fontId="50" fillId="3" borderId="2" xfId="1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56" fillId="2" borderId="8" xfId="6" applyFont="1" applyFill="1" applyBorder="1" applyAlignment="1">
      <alignment vertical="center"/>
    </xf>
    <xf numFmtId="0" fontId="68" fillId="3" borderId="9" xfId="1" applyFont="1" applyFill="1" applyBorder="1" applyAlignment="1">
      <alignment vertical="center"/>
    </xf>
    <xf numFmtId="0" fontId="68" fillId="3" borderId="9" xfId="1" applyFont="1" applyFill="1" applyBorder="1" applyAlignment="1">
      <alignment horizontal="center" vertical="center"/>
    </xf>
    <xf numFmtId="164" fontId="79" fillId="3" borderId="9" xfId="0" applyNumberFormat="1" applyFont="1" applyFill="1" applyBorder="1" applyAlignment="1">
      <alignment vertical="center"/>
    </xf>
    <xf numFmtId="0" fontId="16" fillId="3" borderId="9" xfId="1" applyFont="1" applyFill="1" applyBorder="1" applyAlignment="1">
      <alignment horizontal="left" vertical="center"/>
    </xf>
    <xf numFmtId="0" fontId="16" fillId="2" borderId="0" xfId="1" applyFont="1" applyFill="1" applyAlignment="1">
      <alignment vertical="center"/>
    </xf>
    <xf numFmtId="0" fontId="16" fillId="2" borderId="0" xfId="1" applyFont="1" applyFill="1" applyAlignment="1">
      <alignment horizontal="center"/>
    </xf>
    <xf numFmtId="0" fontId="59" fillId="5" borderId="26" xfId="1" applyFont="1" applyFill="1" applyBorder="1" applyAlignment="1">
      <alignment horizontal="center" vertical="center"/>
    </xf>
    <xf numFmtId="0" fontId="59" fillId="5" borderId="29" xfId="1" applyFont="1" applyFill="1" applyBorder="1" applyAlignment="1">
      <alignment horizontal="center" vertical="center"/>
    </xf>
    <xf numFmtId="0" fontId="59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left" vertical="center" indent="1"/>
    </xf>
    <xf numFmtId="2" fontId="59" fillId="5" borderId="26" xfId="1" applyNumberFormat="1" applyFont="1" applyFill="1" applyBorder="1" applyAlignment="1">
      <alignment horizontal="center" vertical="center"/>
    </xf>
    <xf numFmtId="2" fontId="59" fillId="5" borderId="12" xfId="1" applyNumberFormat="1" applyFont="1" applyFill="1" applyBorder="1" applyAlignment="1">
      <alignment horizontal="center" vertical="center"/>
    </xf>
    <xf numFmtId="2" fontId="59" fillId="5" borderId="29" xfId="1" applyNumberFormat="1" applyFont="1" applyFill="1" applyBorder="1" applyAlignment="1">
      <alignment horizontal="center" vertical="center"/>
    </xf>
    <xf numFmtId="0" fontId="38" fillId="0" borderId="8" xfId="0" applyFont="1" applyBorder="1" applyAlignment="1">
      <alignment vertical="center"/>
    </xf>
    <xf numFmtId="0" fontId="16" fillId="2" borderId="8" xfId="1" applyFont="1" applyFill="1" applyBorder="1" applyAlignment="1">
      <alignment vertical="center"/>
    </xf>
    <xf numFmtId="0" fontId="16" fillId="2" borderId="8" xfId="1" applyFont="1" applyFill="1" applyBorder="1" applyAlignment="1">
      <alignment horizontal="center"/>
    </xf>
    <xf numFmtId="0" fontId="16" fillId="2" borderId="8" xfId="1" applyFont="1" applyFill="1" applyBorder="1" applyAlignment="1">
      <alignment horizontal="left"/>
    </xf>
    <xf numFmtId="164" fontId="62" fillId="2" borderId="8" xfId="1" applyNumberFormat="1" applyFont="1" applyFill="1" applyBorder="1" applyAlignment="1">
      <alignment horizontal="left"/>
    </xf>
    <xf numFmtId="164" fontId="80" fillId="2" borderId="8" xfId="0" applyNumberFormat="1" applyFont="1" applyFill="1" applyBorder="1"/>
    <xf numFmtId="0" fontId="74" fillId="2" borderId="4" xfId="0" applyFont="1" applyFill="1" applyBorder="1"/>
    <xf numFmtId="0" fontId="75" fillId="2" borderId="4" xfId="0" applyFont="1" applyFill="1" applyBorder="1"/>
    <xf numFmtId="0" fontId="38" fillId="2" borderId="4" xfId="0" applyFont="1" applyFill="1" applyBorder="1" applyAlignment="1">
      <alignment horizontal="center" vertical="center"/>
    </xf>
    <xf numFmtId="0" fontId="76" fillId="2" borderId="0" xfId="0" applyFont="1" applyFill="1"/>
    <xf numFmtId="164" fontId="38" fillId="0" borderId="0" xfId="0" applyNumberFormat="1" applyFont="1"/>
    <xf numFmtId="164" fontId="81" fillId="2" borderId="4" xfId="0" applyNumberFormat="1" applyFont="1" applyFill="1" applyBorder="1"/>
    <xf numFmtId="0" fontId="75" fillId="2" borderId="0" xfId="0" applyFont="1" applyFill="1"/>
    <xf numFmtId="0" fontId="38" fillId="2" borderId="0" xfId="0" applyFont="1" applyFill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0" fontId="16" fillId="2" borderId="0" xfId="0" applyFont="1" applyFill="1"/>
    <xf numFmtId="164" fontId="81" fillId="2" borderId="0" xfId="0" applyNumberFormat="1" applyFont="1" applyFill="1"/>
    <xf numFmtId="9" fontId="64" fillId="11" borderId="2" xfId="11" applyFont="1" applyFill="1" applyBorder="1" applyAlignment="1">
      <alignment horizontal="center" vertical="center"/>
    </xf>
    <xf numFmtId="164" fontId="71" fillId="2" borderId="0" xfId="6" applyNumberFormat="1" applyFont="1" applyFill="1" applyAlignment="1">
      <alignment horizontal="center" vertical="center"/>
    </xf>
    <xf numFmtId="164" fontId="62" fillId="2" borderId="0" xfId="1" applyNumberFormat="1" applyFont="1" applyFill="1" applyAlignment="1">
      <alignment horizontal="center" vertical="center"/>
    </xf>
    <xf numFmtId="0" fontId="60" fillId="2" borderId="0" xfId="1" applyFont="1" applyFill="1" applyAlignment="1">
      <alignment horizontal="left" vertical="center" indent="1"/>
    </xf>
    <xf numFmtId="0" fontId="16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horizontal="left" vertical="center" indent="1"/>
    </xf>
    <xf numFmtId="164" fontId="62" fillId="2" borderId="0" xfId="1" applyNumberFormat="1" applyFont="1" applyFill="1" applyAlignment="1">
      <alignment horizontal="left" vertical="center"/>
    </xf>
    <xf numFmtId="0" fontId="57" fillId="0" borderId="0" xfId="0" applyFont="1"/>
    <xf numFmtId="0" fontId="59" fillId="5" borderId="26" xfId="1" applyFont="1" applyFill="1" applyBorder="1" applyAlignment="1">
      <alignment horizontal="center" vertical="top"/>
    </xf>
    <xf numFmtId="0" fontId="59" fillId="5" borderId="12" xfId="1" applyFont="1" applyFill="1" applyBorder="1" applyAlignment="1">
      <alignment horizontal="center" vertical="top"/>
    </xf>
    <xf numFmtId="0" fontId="38" fillId="3" borderId="0" xfId="0" applyFont="1" applyFill="1"/>
    <xf numFmtId="0" fontId="38" fillId="3" borderId="0" xfId="0" applyFont="1" applyFill="1" applyAlignment="1">
      <alignment horizontal="center" vertical="center"/>
    </xf>
    <xf numFmtId="164" fontId="38" fillId="3" borderId="0" xfId="0" applyNumberFormat="1" applyFont="1" applyFill="1"/>
    <xf numFmtId="0" fontId="41" fillId="3" borderId="0" xfId="0" applyFont="1" applyFill="1"/>
    <xf numFmtId="0" fontId="69" fillId="3" borderId="0" xfId="0" applyFont="1" applyFill="1"/>
    <xf numFmtId="164" fontId="45" fillId="3" borderId="0" xfId="0" applyNumberFormat="1" applyFont="1" applyFill="1"/>
    <xf numFmtId="0" fontId="38" fillId="2" borderId="0" xfId="0" applyFont="1" applyFill="1" applyAlignment="1">
      <alignment horizontal="center"/>
    </xf>
    <xf numFmtId="0" fontId="38" fillId="2" borderId="6" xfId="0" applyFont="1" applyFill="1" applyBorder="1" applyAlignment="1">
      <alignment horizontal="center"/>
    </xf>
    <xf numFmtId="0" fontId="38" fillId="2" borderId="3" xfId="0" applyFont="1" applyFill="1" applyBorder="1" applyAlignment="1">
      <alignment vertical="center"/>
    </xf>
    <xf numFmtId="0" fontId="38" fillId="2" borderId="4" xfId="0" applyFont="1" applyFill="1" applyBorder="1"/>
    <xf numFmtId="0" fontId="38" fillId="2" borderId="16" xfId="0" applyFont="1" applyFill="1" applyBorder="1"/>
    <xf numFmtId="0" fontId="84" fillId="2" borderId="0" xfId="0" applyFont="1" applyFill="1" applyAlignment="1">
      <alignment vertical="center" wrapText="1"/>
    </xf>
    <xf numFmtId="0" fontId="84" fillId="2" borderId="6" xfId="0" applyFont="1" applyFill="1" applyBorder="1" applyAlignment="1">
      <alignment vertical="center" wrapText="1"/>
    </xf>
    <xf numFmtId="0" fontId="84" fillId="2" borderId="5" xfId="0" applyFont="1" applyFill="1" applyBorder="1" applyAlignment="1">
      <alignment vertical="center"/>
    </xf>
    <xf numFmtId="0" fontId="84" fillId="2" borderId="0" xfId="0" applyFont="1" applyFill="1" applyAlignment="1">
      <alignment vertical="center"/>
    </xf>
    <xf numFmtId="0" fontId="84" fillId="2" borderId="6" xfId="0" applyFont="1" applyFill="1" applyBorder="1" applyAlignment="1">
      <alignment vertical="center"/>
    </xf>
    <xf numFmtId="0" fontId="38" fillId="2" borderId="5" xfId="0" applyFont="1" applyFill="1" applyBorder="1"/>
    <xf numFmtId="0" fontId="66" fillId="2" borderId="0" xfId="0" applyFont="1" applyFill="1" applyAlignment="1">
      <alignment vertical="center"/>
    </xf>
    <xf numFmtId="0" fontId="66" fillId="2" borderId="6" xfId="0" applyFont="1" applyFill="1" applyBorder="1" applyAlignment="1">
      <alignment vertical="center"/>
    </xf>
    <xf numFmtId="0" fontId="38" fillId="2" borderId="6" xfId="0" applyFont="1" applyFill="1" applyBorder="1"/>
    <xf numFmtId="0" fontId="40" fillId="2" borderId="5" xfId="0" applyFont="1" applyFill="1" applyBorder="1" applyAlignment="1">
      <alignment vertical="center"/>
    </xf>
    <xf numFmtId="0" fontId="90" fillId="9" borderId="2" xfId="1" applyFont="1" applyFill="1" applyBorder="1" applyAlignment="1">
      <alignment vertical="center"/>
    </xf>
    <xf numFmtId="0" fontId="90" fillId="9" borderId="2" xfId="1" applyFont="1" applyFill="1" applyBorder="1" applyAlignment="1">
      <alignment horizontal="center" vertical="center"/>
    </xf>
    <xf numFmtId="0" fontId="90" fillId="9" borderId="2" xfId="1" applyFont="1" applyFill="1" applyBorder="1" applyAlignment="1">
      <alignment horizontal="center" vertical="center" wrapText="1"/>
    </xf>
    <xf numFmtId="0" fontId="91" fillId="10" borderId="2" xfId="1" applyFont="1" applyFill="1" applyBorder="1" applyAlignment="1">
      <alignment horizontal="left"/>
    </xf>
    <xf numFmtId="0" fontId="38" fillId="10" borderId="2" xfId="0" applyFont="1" applyFill="1" applyBorder="1"/>
    <xf numFmtId="0" fontId="66" fillId="2" borderId="2" xfId="0" applyFont="1" applyFill="1" applyBorder="1" applyAlignment="1">
      <alignment vertical="center"/>
    </xf>
    <xf numFmtId="0" fontId="66" fillId="2" borderId="2" xfId="0" applyFont="1" applyFill="1" applyBorder="1" applyAlignment="1">
      <alignment horizontal="center" vertical="center"/>
    </xf>
    <xf numFmtId="0" fontId="92" fillId="10" borderId="2" xfId="1" applyFont="1" applyFill="1" applyBorder="1"/>
    <xf numFmtId="0" fontId="38" fillId="10" borderId="2" xfId="0" applyFont="1" applyFill="1" applyBorder="1" applyAlignment="1">
      <alignment horizontal="center"/>
    </xf>
    <xf numFmtId="0" fontId="66" fillId="2" borderId="2" xfId="0" applyFont="1" applyFill="1" applyBorder="1" applyAlignment="1">
      <alignment horizontal="left" vertical="center"/>
    </xf>
    <xf numFmtId="0" fontId="38" fillId="3" borderId="0" xfId="0" applyFont="1" applyFill="1" applyAlignment="1">
      <alignment vertical="center"/>
    </xf>
    <xf numFmtId="0" fontId="38" fillId="2" borderId="7" xfId="0" applyFont="1" applyFill="1" applyBorder="1"/>
    <xf numFmtId="0" fontId="38" fillId="2" borderId="8" xfId="0" applyFont="1" applyFill="1" applyBorder="1"/>
    <xf numFmtId="0" fontId="38" fillId="2" borderId="18" xfId="0" applyFont="1" applyFill="1" applyBorder="1"/>
    <xf numFmtId="0" fontId="38" fillId="3" borderId="5" xfId="0" applyFont="1" applyFill="1" applyBorder="1"/>
    <xf numFmtId="0" fontId="38" fillId="3" borderId="6" xfId="0" applyFont="1" applyFill="1" applyBorder="1"/>
    <xf numFmtId="0" fontId="38" fillId="0" borderId="5" xfId="0" applyFont="1" applyBorder="1"/>
    <xf numFmtId="0" fontId="38" fillId="0" borderId="6" xfId="0" applyFont="1" applyBorder="1"/>
    <xf numFmtId="0" fontId="94" fillId="0" borderId="5" xfId="0" applyFont="1" applyBorder="1"/>
    <xf numFmtId="0" fontId="94" fillId="2" borderId="3" xfId="0" applyFont="1" applyFill="1" applyBorder="1"/>
    <xf numFmtId="0" fontId="94" fillId="2" borderId="5" xfId="0" applyFont="1" applyFill="1" applyBorder="1"/>
    <xf numFmtId="0" fontId="40" fillId="2" borderId="0" xfId="0" applyFont="1" applyFill="1" applyAlignment="1">
      <alignment vertical="center"/>
    </xf>
    <xf numFmtId="0" fontId="96" fillId="9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wrapText="1"/>
    </xf>
    <xf numFmtId="0" fontId="40" fillId="3" borderId="0" xfId="0" applyFont="1" applyFill="1" applyAlignment="1">
      <alignment wrapText="1"/>
    </xf>
    <xf numFmtId="0" fontId="40" fillId="3" borderId="0" xfId="0" applyFont="1" applyFill="1" applyAlignment="1">
      <alignment horizontal="center"/>
    </xf>
    <xf numFmtId="0" fontId="35" fillId="2" borderId="5" xfId="0" applyFont="1" applyFill="1" applyBorder="1" applyAlignment="1">
      <alignment vertical="center"/>
    </xf>
    <xf numFmtId="0" fontId="38" fillId="3" borderId="0" xfId="0" applyFont="1" applyFill="1" applyAlignment="1">
      <alignment horizontal="left" vertical="center"/>
    </xf>
    <xf numFmtId="0" fontId="38" fillId="3" borderId="0" xfId="168" applyFont="1" applyFill="1"/>
    <xf numFmtId="0" fontId="83" fillId="0" borderId="4" xfId="168" applyFont="1" applyBorder="1" applyAlignment="1">
      <alignment horizontal="right" vertical="center"/>
    </xf>
    <xf numFmtId="0" fontId="38" fillId="0" borderId="0" xfId="167" applyFont="1"/>
    <xf numFmtId="0" fontId="48" fillId="0" borderId="0" xfId="131" applyFont="1" applyBorder="1" applyAlignment="1">
      <alignment horizontal="left" vertical="center"/>
    </xf>
    <xf numFmtId="0" fontId="82" fillId="0" borderId="5" xfId="167" applyFont="1" applyBorder="1" applyAlignment="1">
      <alignment horizontal="left" vertical="center"/>
    </xf>
    <xf numFmtId="0" fontId="38" fillId="0" borderId="5" xfId="167" applyFont="1" applyBorder="1"/>
    <xf numFmtId="0" fontId="98" fillId="0" borderId="0" xfId="167" applyFont="1"/>
    <xf numFmtId="0" fontId="31" fillId="0" borderId="5" xfId="167" applyFont="1" applyBorder="1" applyAlignment="1">
      <alignment horizontal="right" vertical="center"/>
    </xf>
    <xf numFmtId="0" fontId="31" fillId="0" borderId="0" xfId="167" applyFont="1" applyAlignment="1">
      <alignment horizontal="right" vertical="center"/>
    </xf>
    <xf numFmtId="0" fontId="38" fillId="2" borderId="4" xfId="168" applyFont="1" applyFill="1" applyBorder="1"/>
    <xf numFmtId="0" fontId="50" fillId="5" borderId="2" xfId="1" applyFont="1" applyFill="1" applyBorder="1" applyAlignment="1">
      <alignment horizontal="center" vertical="center"/>
    </xf>
    <xf numFmtId="0" fontId="62" fillId="2" borderId="2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78" fillId="11" borderId="2" xfId="0" applyFont="1" applyFill="1" applyBorder="1" applyAlignment="1">
      <alignment horizontal="center" vertical="center" wrapText="1"/>
    </xf>
    <xf numFmtId="0" fontId="104" fillId="2" borderId="2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left" vertical="center" indent="1"/>
    </xf>
    <xf numFmtId="0" fontId="38" fillId="2" borderId="8" xfId="0" applyFont="1" applyFill="1" applyBorder="1" applyAlignment="1">
      <alignment horizontal="center"/>
    </xf>
    <xf numFmtId="0" fontId="49" fillId="0" borderId="0" xfId="131" applyFont="1" applyBorder="1" applyAlignment="1">
      <alignment horizontal="left" vertical="center"/>
    </xf>
    <xf numFmtId="0" fontId="49" fillId="0" borderId="5" xfId="131" applyFont="1" applyBorder="1" applyAlignment="1">
      <alignment horizontal="left" vertical="center"/>
    </xf>
    <xf numFmtId="0" fontId="61" fillId="14" borderId="2" xfId="0" applyFont="1" applyFill="1" applyBorder="1" applyAlignment="1">
      <alignment horizontal="center" vertical="center"/>
    </xf>
    <xf numFmtId="9" fontId="64" fillId="15" borderId="2" xfId="11" applyFont="1" applyFill="1" applyBorder="1" applyAlignment="1">
      <alignment horizontal="center" vertical="center"/>
    </xf>
    <xf numFmtId="171" fontId="26" fillId="2" borderId="10" xfId="0" applyNumberFormat="1" applyFont="1" applyFill="1" applyBorder="1" applyAlignment="1">
      <alignment horizontal="right" vertical="center" indent="1"/>
    </xf>
    <xf numFmtId="165" fontId="26" fillId="4" borderId="10" xfId="0" applyNumberFormat="1" applyFont="1" applyFill="1" applyBorder="1" applyAlignment="1">
      <alignment horizontal="center" vertical="center"/>
    </xf>
    <xf numFmtId="171" fontId="106" fillId="11" borderId="10" xfId="0" applyNumberFormat="1" applyFont="1" applyFill="1" applyBorder="1" applyAlignment="1">
      <alignment horizontal="right" vertical="center" indent="1"/>
    </xf>
    <xf numFmtId="171" fontId="108" fillId="2" borderId="10" xfId="0" applyNumberFormat="1" applyFont="1" applyFill="1" applyBorder="1" applyAlignment="1">
      <alignment horizontal="center" vertical="center"/>
    </xf>
    <xf numFmtId="165" fontId="109" fillId="2" borderId="17" xfId="0" applyNumberFormat="1" applyFont="1" applyFill="1" applyBorder="1" applyAlignment="1">
      <alignment horizontal="right" vertical="center" indent="1"/>
    </xf>
    <xf numFmtId="0" fontId="61" fillId="4" borderId="24" xfId="0" applyFont="1" applyFill="1" applyBorder="1" applyAlignment="1">
      <alignment horizontal="center" vertical="center"/>
    </xf>
    <xf numFmtId="164" fontId="81" fillId="0" borderId="0" xfId="0" applyNumberFormat="1" applyFont="1"/>
    <xf numFmtId="0" fontId="74" fillId="2" borderId="0" xfId="0" applyFont="1" applyFill="1"/>
    <xf numFmtId="164" fontId="38" fillId="2" borderId="0" xfId="0" applyNumberFormat="1" applyFont="1" applyFill="1"/>
    <xf numFmtId="0" fontId="77" fillId="2" borderId="0" xfId="0" applyFont="1" applyFill="1"/>
    <xf numFmtId="0" fontId="54" fillId="8" borderId="2" xfId="1" applyFont="1" applyFill="1" applyBorder="1" applyAlignment="1">
      <alignment horizontal="center" vertical="center" wrapText="1"/>
    </xf>
    <xf numFmtId="0" fontId="55" fillId="8" borderId="2" xfId="0" applyFont="1" applyFill="1" applyBorder="1" applyAlignment="1">
      <alignment horizontal="center" vertical="center" wrapText="1"/>
    </xf>
    <xf numFmtId="0" fontId="56" fillId="2" borderId="9" xfId="6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16" fillId="2" borderId="8" xfId="2" applyFont="1" applyFill="1" applyBorder="1" applyAlignment="1">
      <alignment horizontal="center" vertical="center" wrapText="1"/>
    </xf>
    <xf numFmtId="0" fontId="64" fillId="2" borderId="8" xfId="0" applyFont="1" applyFill="1" applyBorder="1" applyAlignment="1">
      <alignment vertical="center"/>
    </xf>
    <xf numFmtId="0" fontId="110" fillId="5" borderId="32" xfId="0" applyFont="1" applyFill="1" applyBorder="1" applyAlignment="1">
      <alignment horizontal="center" vertical="center"/>
    </xf>
    <xf numFmtId="0" fontId="110" fillId="5" borderId="38" xfId="0" applyFont="1" applyFill="1" applyBorder="1" applyAlignment="1">
      <alignment horizontal="center" vertical="center"/>
    </xf>
    <xf numFmtId="0" fontId="110" fillId="5" borderId="43" xfId="0" applyFont="1" applyFill="1" applyBorder="1" applyAlignment="1">
      <alignment horizontal="center" vertical="center"/>
    </xf>
    <xf numFmtId="0" fontId="75" fillId="2" borderId="0" xfId="0" applyFont="1" applyFill="1" applyAlignment="1">
      <alignment horizontal="center"/>
    </xf>
    <xf numFmtId="0" fontId="16" fillId="3" borderId="9" xfId="1" applyFont="1" applyFill="1" applyBorder="1" applyAlignment="1">
      <alignment vertical="center"/>
    </xf>
    <xf numFmtId="0" fontId="41" fillId="0" borderId="0" xfId="0" applyFont="1" applyAlignment="1">
      <alignment horizontal="left" vertical="center"/>
    </xf>
    <xf numFmtId="0" fontId="38" fillId="6" borderId="9" xfId="0" applyFont="1" applyFill="1" applyBorder="1"/>
    <xf numFmtId="0" fontId="38" fillId="2" borderId="6" xfId="168" applyFont="1" applyFill="1" applyBorder="1"/>
    <xf numFmtId="0" fontId="38" fillId="2" borderId="16" xfId="168" applyFont="1" applyFill="1" applyBorder="1"/>
    <xf numFmtId="0" fontId="60" fillId="5" borderId="30" xfId="1" applyFont="1" applyFill="1" applyBorder="1" applyAlignment="1">
      <alignment horizontal="center" vertical="center"/>
    </xf>
    <xf numFmtId="0" fontId="60" fillId="5" borderId="31" xfId="1" applyFont="1" applyFill="1" applyBorder="1" applyAlignment="1">
      <alignment horizontal="center" vertical="center"/>
    </xf>
    <xf numFmtId="0" fontId="65" fillId="5" borderId="31" xfId="1" applyFont="1" applyFill="1" applyBorder="1" applyAlignment="1">
      <alignment horizontal="center" vertical="center"/>
    </xf>
    <xf numFmtId="0" fontId="60" fillId="5" borderId="25" xfId="1" applyFont="1" applyFill="1" applyBorder="1" applyAlignment="1">
      <alignment horizontal="center" vertical="center"/>
    </xf>
    <xf numFmtId="0" fontId="60" fillId="5" borderId="26" xfId="1" applyFont="1" applyFill="1" applyBorder="1" applyAlignment="1">
      <alignment horizontal="center" vertical="center"/>
    </xf>
    <xf numFmtId="0" fontId="60" fillId="5" borderId="13" xfId="1" applyFont="1" applyFill="1" applyBorder="1" applyAlignment="1">
      <alignment horizontal="center" vertical="center"/>
    </xf>
    <xf numFmtId="0" fontId="60" fillId="5" borderId="12" xfId="1" applyFont="1" applyFill="1" applyBorder="1" applyAlignment="1">
      <alignment horizontal="center" vertical="center"/>
    </xf>
    <xf numFmtId="0" fontId="60" fillId="5" borderId="14" xfId="1" applyFont="1" applyFill="1" applyBorder="1" applyAlignment="1">
      <alignment horizontal="center" vertical="center"/>
    </xf>
    <xf numFmtId="0" fontId="60" fillId="5" borderId="29" xfId="1" applyFont="1" applyFill="1" applyBorder="1" applyAlignment="1">
      <alignment horizontal="center" vertical="center"/>
    </xf>
    <xf numFmtId="0" fontId="65" fillId="5" borderId="26" xfId="1" applyFont="1" applyFill="1" applyBorder="1" applyAlignment="1">
      <alignment horizontal="center" vertical="center"/>
    </xf>
    <xf numFmtId="0" fontId="65" fillId="5" borderId="12" xfId="1" applyFont="1" applyFill="1" applyBorder="1" applyAlignment="1">
      <alignment horizontal="center" vertical="center"/>
    </xf>
    <xf numFmtId="0" fontId="65" fillId="5" borderId="29" xfId="1" applyFont="1" applyFill="1" applyBorder="1" applyAlignment="1">
      <alignment horizontal="center" vertical="center"/>
    </xf>
    <xf numFmtId="0" fontId="115" fillId="2" borderId="9" xfId="6" applyFont="1" applyFill="1" applyBorder="1" applyAlignment="1">
      <alignment vertical="center"/>
    </xf>
    <xf numFmtId="0" fontId="30" fillId="3" borderId="9" xfId="1" applyFont="1" applyFill="1" applyBorder="1" applyAlignment="1">
      <alignment horizontal="center" vertical="center"/>
    </xf>
    <xf numFmtId="0" fontId="103" fillId="3" borderId="19" xfId="131" applyFont="1" applyFill="1" applyBorder="1" applyAlignment="1">
      <alignment vertical="center"/>
    </xf>
    <xf numFmtId="0" fontId="103" fillId="3" borderId="9" xfId="131" applyFont="1" applyFill="1" applyBorder="1" applyAlignment="1">
      <alignment vertical="center"/>
    </xf>
    <xf numFmtId="0" fontId="38" fillId="2" borderId="3" xfId="0" applyFont="1" applyFill="1" applyBorder="1"/>
    <xf numFmtId="0" fontId="118" fillId="0" borderId="4" xfId="0" applyFont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8" xfId="0" applyFont="1" applyBorder="1" applyAlignment="1">
      <alignment vertical="center"/>
    </xf>
    <xf numFmtId="0" fontId="83" fillId="0" borderId="3" xfId="168" applyFont="1" applyBorder="1" applyAlignment="1">
      <alignment vertical="center"/>
    </xf>
    <xf numFmtId="0" fontId="83" fillId="0" borderId="4" xfId="168" applyFont="1" applyBorder="1" applyAlignment="1">
      <alignment vertical="center"/>
    </xf>
    <xf numFmtId="0" fontId="115" fillId="2" borderId="8" xfId="6" applyFont="1" applyFill="1" applyBorder="1" applyAlignment="1">
      <alignment vertical="center"/>
    </xf>
    <xf numFmtId="0" fontId="25" fillId="2" borderId="0" xfId="168" applyFill="1"/>
    <xf numFmtId="0" fontId="73" fillId="2" borderId="0" xfId="131" applyFont="1" applyFill="1" applyBorder="1" applyAlignment="1">
      <alignment horizontal="left" vertical="center"/>
    </xf>
    <xf numFmtId="0" fontId="49" fillId="2" borderId="7" xfId="131" applyFont="1" applyFill="1" applyBorder="1" applyAlignment="1">
      <alignment horizontal="left"/>
    </xf>
    <xf numFmtId="0" fontId="38" fillId="2" borderId="0" xfId="167" applyFont="1" applyFill="1"/>
    <xf numFmtId="0" fontId="64" fillId="2" borderId="0" xfId="0" applyFont="1" applyFill="1" applyAlignment="1">
      <alignment vertical="center"/>
    </xf>
    <xf numFmtId="0" fontId="66" fillId="2" borderId="0" xfId="2" applyFont="1" applyFill="1" applyAlignment="1">
      <alignment horizontal="left" vertical="center"/>
    </xf>
    <xf numFmtId="0" fontId="53" fillId="5" borderId="12" xfId="1" applyFont="1" applyFill="1" applyBorder="1" applyAlignment="1">
      <alignment horizontal="center" vertical="center"/>
    </xf>
    <xf numFmtId="0" fontId="53" fillId="5" borderId="29" xfId="1" applyFont="1" applyFill="1" applyBorder="1" applyAlignment="1">
      <alignment horizontal="center" vertical="center"/>
    </xf>
    <xf numFmtId="0" fontId="5" fillId="2" borderId="0" xfId="379" applyFill="1"/>
    <xf numFmtId="0" fontId="31" fillId="2" borderId="0" xfId="168" applyFont="1" applyFill="1"/>
    <xf numFmtId="0" fontId="124" fillId="2" borderId="0" xfId="164" applyFont="1" applyFill="1" applyBorder="1" applyAlignment="1">
      <alignment horizontal="left" vertical="center" indent="1"/>
    </xf>
    <xf numFmtId="0" fontId="40" fillId="2" borderId="2" xfId="380" applyFont="1" applyFill="1" applyBorder="1" applyAlignment="1">
      <alignment horizontal="center" vertical="center" wrapText="1"/>
    </xf>
    <xf numFmtId="0" fontId="38" fillId="2" borderId="0" xfId="379" applyFont="1" applyFill="1"/>
    <xf numFmtId="0" fontId="40" fillId="0" borderId="2" xfId="379" applyFont="1" applyBorder="1" applyAlignment="1">
      <alignment horizontal="center" vertical="center"/>
    </xf>
    <xf numFmtId="0" fontId="37" fillId="0" borderId="2" xfId="379" applyFont="1" applyBorder="1" applyAlignment="1">
      <alignment horizontal="left" vertical="center" wrapText="1"/>
    </xf>
    <xf numFmtId="0" fontId="5" fillId="0" borderId="0" xfId="379"/>
    <xf numFmtId="0" fontId="57" fillId="3" borderId="9" xfId="1" applyFont="1" applyFill="1" applyBorder="1" applyAlignment="1">
      <alignment horizontal="left" vertical="center"/>
    </xf>
    <xf numFmtId="0" fontId="105" fillId="3" borderId="9" xfId="1" applyFont="1" applyFill="1" applyBorder="1" applyAlignment="1">
      <alignment vertical="center" wrapText="1"/>
    </xf>
    <xf numFmtId="170" fontId="125" fillId="2" borderId="2" xfId="164" applyNumberFormat="1" applyFont="1" applyFill="1" applyBorder="1" applyAlignment="1">
      <alignment horizontal="center" vertical="center"/>
    </xf>
    <xf numFmtId="0" fontId="53" fillId="8" borderId="2" xfId="131" applyFont="1" applyFill="1" applyBorder="1" applyAlignment="1">
      <alignment horizontal="center" vertical="center" wrapText="1"/>
    </xf>
    <xf numFmtId="171" fontId="111" fillId="0" borderId="48" xfId="0" applyNumberFormat="1" applyFont="1" applyBorder="1" applyAlignment="1">
      <alignment horizontal="center" vertical="center"/>
    </xf>
    <xf numFmtId="0" fontId="59" fillId="5" borderId="49" xfId="1" applyFont="1" applyFill="1" applyBorder="1" applyAlignment="1">
      <alignment horizontal="center" vertical="center"/>
    </xf>
    <xf numFmtId="172" fontId="38" fillId="6" borderId="9" xfId="0" applyNumberFormat="1" applyFont="1" applyFill="1" applyBorder="1"/>
    <xf numFmtId="172" fontId="81" fillId="0" borderId="0" xfId="0" applyNumberFormat="1" applyFont="1"/>
    <xf numFmtId="172" fontId="16" fillId="2" borderId="0" xfId="0" applyNumberFormat="1" applyFont="1" applyFill="1"/>
    <xf numFmtId="172" fontId="64" fillId="0" borderId="0" xfId="11" applyNumberFormat="1" applyFont="1" applyFill="1" applyBorder="1" applyAlignment="1">
      <alignment horizontal="center" vertical="center"/>
    </xf>
    <xf numFmtId="172" fontId="56" fillId="2" borderId="8" xfId="6" applyNumberFormat="1" applyFont="1" applyFill="1" applyBorder="1" applyAlignment="1">
      <alignment vertical="center"/>
    </xf>
    <xf numFmtId="172" fontId="62" fillId="2" borderId="0" xfId="1" applyNumberFormat="1" applyFont="1" applyFill="1" applyAlignment="1">
      <alignment horizontal="left"/>
    </xf>
    <xf numFmtId="172" fontId="16" fillId="2" borderId="0" xfId="1" applyNumberFormat="1" applyFont="1" applyFill="1" applyAlignment="1">
      <alignment horizontal="left"/>
    </xf>
    <xf numFmtId="172" fontId="80" fillId="2" borderId="8" xfId="0" applyNumberFormat="1" applyFont="1" applyFill="1" applyBorder="1"/>
    <xf numFmtId="0" fontId="60" fillId="5" borderId="51" xfId="1" applyFont="1" applyFill="1" applyBorder="1" applyAlignment="1">
      <alignment horizontal="center" vertical="center"/>
    </xf>
    <xf numFmtId="0" fontId="107" fillId="0" borderId="32" xfId="0" applyFont="1" applyBorder="1" applyAlignment="1">
      <alignment horizontal="center" vertical="center"/>
    </xf>
    <xf numFmtId="0" fontId="61" fillId="4" borderId="32" xfId="0" applyFont="1" applyFill="1" applyBorder="1" applyAlignment="1">
      <alignment horizontal="center" vertical="center"/>
    </xf>
    <xf numFmtId="0" fontId="66" fillId="2" borderId="0" xfId="2" applyFont="1" applyFill="1" applyAlignment="1">
      <alignment horizontal="left" vertical="center" wrapText="1"/>
    </xf>
    <xf numFmtId="0" fontId="16" fillId="2" borderId="0" xfId="2" applyFont="1" applyFill="1" applyAlignment="1">
      <alignment horizontal="center" vertical="center" wrapText="1"/>
    </xf>
    <xf numFmtId="0" fontId="51" fillId="2" borderId="0" xfId="2" applyFont="1" applyFill="1" applyAlignment="1">
      <alignment horizontal="center" vertical="center" wrapText="1"/>
    </xf>
    <xf numFmtId="0" fontId="61" fillId="2" borderId="0" xfId="0" applyFont="1" applyFill="1" applyAlignment="1">
      <alignment vertical="center"/>
    </xf>
    <xf numFmtId="0" fontId="107" fillId="0" borderId="11" xfId="0" applyFont="1" applyBorder="1" applyAlignment="1">
      <alignment horizontal="center" vertical="center"/>
    </xf>
    <xf numFmtId="0" fontId="31" fillId="0" borderId="6" xfId="173" applyFont="1" applyBorder="1" applyAlignment="1">
      <alignment vertical="center"/>
    </xf>
    <xf numFmtId="0" fontId="31" fillId="0" borderId="19" xfId="173" applyFont="1" applyBorder="1" applyAlignment="1">
      <alignment horizontal="center" vertical="center" wrapText="1"/>
    </xf>
    <xf numFmtId="0" fontId="40" fillId="0" borderId="2" xfId="173" applyFont="1" applyBorder="1" applyAlignment="1">
      <alignment horizontal="left" vertical="center" wrapText="1"/>
    </xf>
    <xf numFmtId="0" fontId="96" fillId="0" borderId="2" xfId="173" applyFont="1" applyBorder="1" applyAlignment="1">
      <alignment horizontal="center" vertical="center" wrapText="1"/>
    </xf>
    <xf numFmtId="0" fontId="57" fillId="0" borderId="2" xfId="173" applyFont="1" applyBorder="1" applyAlignment="1">
      <alignment horizontal="center" vertical="center" wrapText="1"/>
    </xf>
    <xf numFmtId="0" fontId="57" fillId="0" borderId="2" xfId="173" applyFont="1" applyBorder="1" applyAlignment="1">
      <alignment horizontal="left" vertical="center" wrapText="1"/>
    </xf>
    <xf numFmtId="0" fontId="130" fillId="0" borderId="0" xfId="732" applyFont="1" applyAlignment="1">
      <alignment vertical="center" wrapText="1" readingOrder="1"/>
    </xf>
    <xf numFmtId="0" fontId="7" fillId="2" borderId="0" xfId="173" applyFill="1"/>
    <xf numFmtId="0" fontId="130" fillId="0" borderId="0" xfId="732" applyFont="1" applyAlignment="1">
      <alignment vertical="top" wrapText="1" readingOrder="1"/>
    </xf>
    <xf numFmtId="0" fontId="129" fillId="0" borderId="0" xfId="732" applyFont="1" applyAlignment="1">
      <alignment vertical="center" wrapText="1" readingOrder="1"/>
    </xf>
    <xf numFmtId="0" fontId="31" fillId="0" borderId="0" xfId="173" applyFont="1" applyAlignment="1">
      <alignment vertical="center"/>
    </xf>
    <xf numFmtId="0" fontId="31" fillId="0" borderId="0" xfId="173" applyFont="1" applyAlignment="1">
      <alignment vertical="center" wrapText="1"/>
    </xf>
    <xf numFmtId="0" fontId="31" fillId="0" borderId="6" xfId="173" applyFont="1" applyBorder="1" applyAlignment="1">
      <alignment vertical="center" wrapText="1"/>
    </xf>
    <xf numFmtId="0" fontId="31" fillId="0" borderId="5" xfId="173" applyFont="1" applyBorder="1" applyAlignment="1">
      <alignment vertical="center" wrapText="1"/>
    </xf>
    <xf numFmtId="0" fontId="38" fillId="0" borderId="0" xfId="173" applyFont="1"/>
    <xf numFmtId="0" fontId="38" fillId="0" borderId="5" xfId="168" applyFont="1" applyBorder="1"/>
    <xf numFmtId="0" fontId="38" fillId="0" borderId="6" xfId="168" applyFont="1" applyBorder="1"/>
    <xf numFmtId="0" fontId="101" fillId="0" borderId="0" xfId="0" applyFont="1"/>
    <xf numFmtId="0" fontId="16" fillId="2" borderId="9" xfId="1" applyFont="1" applyFill="1" applyBorder="1" applyAlignment="1">
      <alignment horizontal="left"/>
    </xf>
    <xf numFmtId="0" fontId="114" fillId="0" borderId="2" xfId="379" applyFont="1" applyBorder="1" applyAlignment="1">
      <alignment horizontal="center" vertical="center" wrapText="1"/>
    </xf>
    <xf numFmtId="0" fontId="100" fillId="0" borderId="0" xfId="173" applyFont="1" applyAlignment="1">
      <alignment vertical="center"/>
    </xf>
    <xf numFmtId="0" fontId="57" fillId="0" borderId="0" xfId="173" applyFont="1" applyAlignment="1">
      <alignment horizontal="left" vertical="center" wrapText="1"/>
    </xf>
    <xf numFmtId="164" fontId="98" fillId="0" borderId="0" xfId="173" applyNumberFormat="1" applyFont="1" applyAlignment="1">
      <alignment horizontal="center" vertical="center"/>
    </xf>
    <xf numFmtId="165" fontId="38" fillId="2" borderId="0" xfId="0" applyNumberFormat="1" applyFont="1" applyFill="1"/>
    <xf numFmtId="0" fontId="49" fillId="2" borderId="0" xfId="131" applyFont="1" applyFill="1" applyBorder="1" applyAlignment="1">
      <alignment horizontal="left"/>
    </xf>
    <xf numFmtId="172" fontId="81" fillId="0" borderId="0" xfId="0" applyNumberFormat="1" applyFont="1" applyAlignment="1">
      <alignment horizontal="right"/>
    </xf>
    <xf numFmtId="172" fontId="56" fillId="2" borderId="9" xfId="6" applyNumberFormat="1" applyFont="1" applyFill="1" applyBorder="1" applyAlignment="1">
      <alignment horizontal="right" vertical="center"/>
    </xf>
    <xf numFmtId="172" fontId="105" fillId="3" borderId="9" xfId="1" applyNumberFormat="1" applyFont="1" applyFill="1" applyBorder="1" applyAlignment="1">
      <alignment horizontal="right" vertical="center" wrapText="1"/>
    </xf>
    <xf numFmtId="172" fontId="64" fillId="2" borderId="8" xfId="0" applyNumberFormat="1" applyFont="1" applyFill="1" applyBorder="1" applyAlignment="1">
      <alignment horizontal="right" vertical="center"/>
    </xf>
    <xf numFmtId="172" fontId="38" fillId="0" borderId="0" xfId="0" applyNumberFormat="1" applyFont="1" applyAlignment="1">
      <alignment horizontal="right"/>
    </xf>
    <xf numFmtId="0" fontId="63" fillId="2" borderId="2" xfId="730" applyFont="1" applyFill="1" applyBorder="1" applyAlignment="1">
      <alignment horizontal="center" vertical="center" wrapText="1"/>
    </xf>
    <xf numFmtId="0" fontId="49" fillId="2" borderId="0" xfId="131" applyFont="1" applyFill="1" applyBorder="1" applyAlignment="1">
      <alignment horizontal="left" vertical="center"/>
    </xf>
    <xf numFmtId="172" fontId="131" fillId="2" borderId="8" xfId="6" applyNumberFormat="1" applyFont="1" applyFill="1" applyBorder="1" applyAlignment="1">
      <alignment vertical="center"/>
    </xf>
    <xf numFmtId="172" fontId="111" fillId="0" borderId="0" xfId="0" applyNumberFormat="1" applyFont="1"/>
    <xf numFmtId="172" fontId="111" fillId="2" borderId="0" xfId="0" applyNumberFormat="1" applyFont="1" applyFill="1"/>
    <xf numFmtId="172" fontId="114" fillId="6" borderId="9" xfId="0" applyNumberFormat="1" applyFont="1" applyFill="1" applyBorder="1"/>
    <xf numFmtId="172" fontId="114" fillId="0" borderId="0" xfId="0" applyNumberFormat="1" applyFont="1"/>
    <xf numFmtId="1" fontId="26" fillId="4" borderId="10" xfId="0" applyNumberFormat="1" applyFont="1" applyFill="1" applyBorder="1" applyAlignment="1">
      <alignment horizontal="center" vertical="center"/>
    </xf>
    <xf numFmtId="171" fontId="26" fillId="4" borderId="10" xfId="0" applyNumberFormat="1" applyFont="1" applyFill="1" applyBorder="1" applyAlignment="1">
      <alignment horizontal="center" vertical="center"/>
    </xf>
    <xf numFmtId="171" fontId="16" fillId="14" borderId="2" xfId="0" applyNumberFormat="1" applyFont="1" applyFill="1" applyBorder="1" applyAlignment="1">
      <alignment horizontal="right" vertical="center"/>
    </xf>
    <xf numFmtId="171" fontId="64" fillId="2" borderId="0" xfId="0" applyNumberFormat="1" applyFont="1" applyFill="1" applyAlignment="1">
      <alignment vertical="center"/>
    </xf>
    <xf numFmtId="171" fontId="64" fillId="2" borderId="0" xfId="0" applyNumberFormat="1" applyFont="1" applyFill="1" applyAlignment="1">
      <alignment horizontal="right" vertical="center"/>
    </xf>
    <xf numFmtId="171" fontId="105" fillId="3" borderId="9" xfId="1" applyNumberFormat="1" applyFont="1" applyFill="1" applyBorder="1" applyAlignment="1">
      <alignment vertical="center" wrapText="1"/>
    </xf>
    <xf numFmtId="171" fontId="105" fillId="3" borderId="9" xfId="1" applyNumberFormat="1" applyFont="1" applyFill="1" applyBorder="1" applyAlignment="1">
      <alignment horizontal="right" vertical="center" wrapText="1"/>
    </xf>
    <xf numFmtId="171" fontId="61" fillId="2" borderId="0" xfId="0" applyNumberFormat="1" applyFont="1" applyFill="1" applyAlignment="1">
      <alignment vertical="center"/>
    </xf>
    <xf numFmtId="171" fontId="61" fillId="2" borderId="0" xfId="0" applyNumberFormat="1" applyFont="1" applyFill="1" applyAlignment="1">
      <alignment horizontal="right" vertical="center"/>
    </xf>
    <xf numFmtId="171" fontId="16" fillId="14" borderId="40" xfId="0" applyNumberFormat="1" applyFont="1" applyFill="1" applyBorder="1" applyAlignment="1">
      <alignment horizontal="center" vertical="center"/>
    </xf>
    <xf numFmtId="171" fontId="16" fillId="14" borderId="42" xfId="0" applyNumberFormat="1" applyFont="1" applyFill="1" applyBorder="1" applyAlignment="1">
      <alignment horizontal="center" vertical="center"/>
    </xf>
    <xf numFmtId="171" fontId="62" fillId="2" borderId="0" xfId="1" applyNumberFormat="1" applyFont="1" applyFill="1" applyAlignment="1">
      <alignment horizontal="left"/>
    </xf>
    <xf numFmtId="171" fontId="62" fillId="2" borderId="0" xfId="0" applyNumberFormat="1" applyFont="1" applyFill="1" applyAlignment="1">
      <alignment horizontal="center" vertical="center"/>
    </xf>
    <xf numFmtId="171" fontId="16" fillId="14" borderId="41" xfId="0" applyNumberFormat="1" applyFont="1" applyFill="1" applyBorder="1" applyAlignment="1">
      <alignment horizontal="center" vertical="center"/>
    </xf>
    <xf numFmtId="171" fontId="16" fillId="2" borderId="0" xfId="1" applyNumberFormat="1" applyFont="1" applyFill="1" applyAlignment="1">
      <alignment horizontal="left"/>
    </xf>
    <xf numFmtId="171" fontId="62" fillId="2" borderId="0" xfId="0" applyNumberFormat="1" applyFont="1" applyFill="1" applyAlignment="1">
      <alignment horizontal="right" vertical="center" indent="1"/>
    </xf>
    <xf numFmtId="171" fontId="38" fillId="0" borderId="0" xfId="0" applyNumberFormat="1" applyFont="1"/>
    <xf numFmtId="170" fontId="98" fillId="0" borderId="2" xfId="173" applyNumberFormat="1" applyFont="1" applyBorder="1" applyAlignment="1">
      <alignment horizontal="center" vertical="center"/>
    </xf>
    <xf numFmtId="174" fontId="98" fillId="0" borderId="19" xfId="173" applyNumberFormat="1" applyFont="1" applyBorder="1" applyAlignment="1">
      <alignment horizontal="center" vertical="center"/>
    </xf>
    <xf numFmtId="174" fontId="98" fillId="0" borderId="2" xfId="173" applyNumberFormat="1" applyFont="1" applyBorder="1" applyAlignment="1">
      <alignment horizontal="center" vertical="center"/>
    </xf>
    <xf numFmtId="170" fontId="53" fillId="0" borderId="2" xfId="731" applyNumberFormat="1" applyFont="1" applyBorder="1" applyAlignment="1">
      <alignment horizontal="center" vertical="center"/>
    </xf>
    <xf numFmtId="0" fontId="59" fillId="2" borderId="4" xfId="1" applyFont="1" applyFill="1" applyBorder="1" applyAlignment="1">
      <alignment horizontal="left" vertical="center"/>
    </xf>
    <xf numFmtId="0" fontId="121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13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02" fillId="2" borderId="19" xfId="1" applyFont="1" applyFill="1" applyBorder="1" applyAlignment="1">
      <alignment horizontal="left"/>
    </xf>
    <xf numFmtId="0" fontId="57" fillId="2" borderId="9" xfId="1" applyFont="1" applyFill="1" applyBorder="1" applyAlignment="1">
      <alignment horizontal="left" vertical="center"/>
    </xf>
    <xf numFmtId="0" fontId="113" fillId="2" borderId="9" xfId="1" applyFont="1" applyFill="1" applyBorder="1" applyAlignment="1">
      <alignment horizontal="left" vertical="center" wrapText="1"/>
    </xf>
    <xf numFmtId="171" fontId="105" fillId="2" borderId="9" xfId="1" applyNumberFormat="1" applyFont="1" applyFill="1" applyBorder="1" applyAlignment="1">
      <alignment vertical="center" wrapText="1"/>
    </xf>
    <xf numFmtId="171" fontId="105" fillId="2" borderId="9" xfId="1" applyNumberFormat="1" applyFont="1" applyFill="1" applyBorder="1" applyAlignment="1">
      <alignment horizontal="right" vertical="center" wrapText="1"/>
    </xf>
    <xf numFmtId="0" fontId="53" fillId="2" borderId="2" xfId="131" applyFont="1" applyFill="1" applyBorder="1" applyAlignment="1">
      <alignment horizontal="center" vertical="center" wrapText="1"/>
    </xf>
    <xf numFmtId="2" fontId="107" fillId="0" borderId="32" xfId="0" applyNumberFormat="1" applyFont="1" applyBorder="1" applyAlignment="1">
      <alignment horizontal="center" vertical="center"/>
    </xf>
    <xf numFmtId="0" fontId="60" fillId="2" borderId="19" xfId="1" applyFont="1" applyFill="1" applyBorder="1" applyAlignment="1">
      <alignment horizontal="center" vertical="center"/>
    </xf>
    <xf numFmtId="0" fontId="60" fillId="2" borderId="9" xfId="1" applyFont="1" applyFill="1" applyBorder="1" applyAlignment="1">
      <alignment horizontal="center" vertical="center"/>
    </xf>
    <xf numFmtId="0" fontId="110" fillId="2" borderId="9" xfId="0" applyFont="1" applyFill="1" applyBorder="1" applyAlignment="1">
      <alignment horizontal="center" vertical="center"/>
    </xf>
    <xf numFmtId="0" fontId="59" fillId="2" borderId="9" xfId="1" applyFont="1" applyFill="1" applyBorder="1" applyAlignment="1">
      <alignment horizontal="center" vertical="center"/>
    </xf>
    <xf numFmtId="2" fontId="107" fillId="2" borderId="9" xfId="0" applyNumberFormat="1" applyFont="1" applyFill="1" applyBorder="1" applyAlignment="1">
      <alignment horizontal="center" vertical="center"/>
    </xf>
    <xf numFmtId="0" fontId="61" fillId="2" borderId="9" xfId="0" applyFont="1" applyFill="1" applyBorder="1" applyAlignment="1">
      <alignment horizontal="center" vertical="center"/>
    </xf>
    <xf numFmtId="171" fontId="67" fillId="2" borderId="9" xfId="0" applyNumberFormat="1" applyFont="1" applyFill="1" applyBorder="1" applyAlignment="1">
      <alignment horizontal="center" vertical="center"/>
    </xf>
    <xf numFmtId="171" fontId="16" fillId="2" borderId="9" xfId="0" applyNumberFormat="1" applyFont="1" applyFill="1" applyBorder="1" applyAlignment="1">
      <alignment horizontal="right" vertical="center"/>
    </xf>
    <xf numFmtId="0" fontId="53" fillId="8" borderId="23" xfId="131" applyFont="1" applyFill="1" applyBorder="1" applyAlignment="1">
      <alignment horizontal="center" vertical="center" wrapText="1"/>
    </xf>
    <xf numFmtId="0" fontId="44" fillId="6" borderId="0" xfId="0" applyFont="1" applyFill="1" applyAlignment="1">
      <alignment horizontal="left" vertical="center" wrapText="1"/>
    </xf>
    <xf numFmtId="0" fontId="97" fillId="6" borderId="5" xfId="167" applyFont="1" applyFill="1" applyBorder="1" applyAlignment="1">
      <alignment horizontal="center" vertical="center"/>
    </xf>
    <xf numFmtId="0" fontId="97" fillId="6" borderId="0" xfId="167" applyFont="1" applyFill="1" applyAlignment="1">
      <alignment horizontal="center" vertical="center"/>
    </xf>
    <xf numFmtId="171" fontId="62" fillId="2" borderId="8" xfId="0" applyNumberFormat="1" applyFont="1" applyFill="1" applyBorder="1" applyAlignment="1">
      <alignment horizontal="center" vertical="center"/>
    </xf>
    <xf numFmtId="0" fontId="60" fillId="2" borderId="7" xfId="1" applyFont="1" applyFill="1" applyBorder="1" applyAlignment="1">
      <alignment horizontal="center" vertical="center"/>
    </xf>
    <xf numFmtId="0" fontId="59" fillId="2" borderId="8" xfId="1" applyFont="1" applyFill="1" applyBorder="1" applyAlignment="1">
      <alignment horizontal="center" vertical="center"/>
    </xf>
    <xf numFmtId="2" fontId="59" fillId="2" borderId="8" xfId="1" applyNumberFormat="1" applyFont="1" applyFill="1" applyBorder="1" applyAlignment="1">
      <alignment horizontal="center"/>
    </xf>
    <xf numFmtId="0" fontId="61" fillId="2" borderId="8" xfId="0" applyFont="1" applyFill="1" applyBorder="1" applyAlignment="1">
      <alignment horizontal="center" vertical="center"/>
    </xf>
    <xf numFmtId="171" fontId="40" fillId="2" borderId="8" xfId="0" applyNumberFormat="1" applyFont="1" applyFill="1" applyBorder="1" applyAlignment="1">
      <alignment horizontal="center" vertical="center"/>
    </xf>
    <xf numFmtId="171" fontId="45" fillId="2" borderId="8" xfId="0" applyNumberFormat="1" applyFont="1" applyFill="1" applyBorder="1" applyAlignment="1">
      <alignment horizontal="right" vertical="center"/>
    </xf>
    <xf numFmtId="0" fontId="60" fillId="5" borderId="53" xfId="1" applyFont="1" applyFill="1" applyBorder="1" applyAlignment="1">
      <alignment horizontal="center" vertical="center"/>
    </xf>
    <xf numFmtId="0" fontId="59" fillId="5" borderId="54" xfId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98" fillId="0" borderId="0" xfId="0" applyFont="1"/>
    <xf numFmtId="0" fontId="134" fillId="0" borderId="0" xfId="0" applyFont="1" applyAlignment="1">
      <alignment vertical="center"/>
    </xf>
    <xf numFmtId="0" fontId="98" fillId="2" borderId="0" xfId="0" applyFont="1" applyFill="1"/>
    <xf numFmtId="0" fontId="38" fillId="0" borderId="0" xfId="0" applyFont="1" applyAlignment="1">
      <alignment horizontal="left" vertical="center" wrapText="1"/>
    </xf>
    <xf numFmtId="0" fontId="134" fillId="0" borderId="0" xfId="0" applyFont="1" applyAlignment="1">
      <alignment horizontal="left" vertical="center"/>
    </xf>
    <xf numFmtId="0" fontId="57" fillId="3" borderId="19" xfId="1" applyFont="1" applyFill="1" applyBorder="1" applyAlignment="1">
      <alignment horizontal="left" vertical="top"/>
    </xf>
    <xf numFmtId="0" fontId="102" fillId="3" borderId="19" xfId="1" applyFont="1" applyFill="1" applyBorder="1" applyAlignment="1">
      <alignment horizontal="left" vertical="top"/>
    </xf>
    <xf numFmtId="165" fontId="38" fillId="0" borderId="0" xfId="0" applyNumberFormat="1" applyFont="1"/>
    <xf numFmtId="0" fontId="47" fillId="0" borderId="0" xfId="173" applyFont="1" applyAlignment="1">
      <alignment vertical="center" wrapText="1"/>
    </xf>
    <xf numFmtId="0" fontId="47" fillId="0" borderId="0" xfId="173" applyFont="1" applyAlignment="1">
      <alignment horizontal="center" vertical="center"/>
    </xf>
    <xf numFmtId="0" fontId="130" fillId="0" borderId="0" xfId="167" applyFont="1" applyAlignment="1">
      <alignment horizontal="left" vertical="top"/>
    </xf>
    <xf numFmtId="0" fontId="130" fillId="0" borderId="6" xfId="167" applyFont="1" applyBorder="1" applyAlignment="1">
      <alignment horizontal="left" vertical="top"/>
    </xf>
    <xf numFmtId="0" fontId="130" fillId="0" borderId="0" xfId="168" applyFont="1" applyAlignment="1">
      <alignment horizontal="left" wrapText="1"/>
    </xf>
    <xf numFmtId="0" fontId="130" fillId="0" borderId="6" xfId="168" applyFont="1" applyBorder="1" applyAlignment="1">
      <alignment horizontal="left" wrapText="1"/>
    </xf>
    <xf numFmtId="0" fontId="129" fillId="0" borderId="0" xfId="732" applyFont="1" applyAlignment="1">
      <alignment horizontal="left" vertical="center" wrapText="1" readingOrder="1"/>
    </xf>
    <xf numFmtId="0" fontId="129" fillId="0" borderId="6" xfId="732" applyFont="1" applyBorder="1" applyAlignment="1">
      <alignment horizontal="left" vertical="center" wrapText="1" readingOrder="1"/>
    </xf>
    <xf numFmtId="0" fontId="101" fillId="2" borderId="0" xfId="0" applyFont="1" applyFill="1"/>
    <xf numFmtId="170" fontId="96" fillId="2" borderId="2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vertical="center"/>
    </xf>
    <xf numFmtId="0" fontId="38" fillId="6" borderId="8" xfId="0" applyFont="1" applyFill="1" applyBorder="1"/>
    <xf numFmtId="0" fontId="38" fillId="0" borderId="6" xfId="167" applyFont="1" applyBorder="1"/>
    <xf numFmtId="0" fontId="60" fillId="5" borderId="37" xfId="1" applyFont="1" applyFill="1" applyBorder="1" applyAlignment="1">
      <alignment horizontal="center" vertical="center"/>
    </xf>
    <xf numFmtId="0" fontId="60" fillId="2" borderId="0" xfId="1" applyFont="1" applyFill="1" applyAlignment="1">
      <alignment horizontal="center" vertical="center"/>
    </xf>
    <xf numFmtId="171" fontId="16" fillId="2" borderId="0" xfId="0" applyNumberFormat="1" applyFont="1" applyFill="1" applyAlignment="1">
      <alignment horizontal="center" vertical="center"/>
    </xf>
    <xf numFmtId="0" fontId="59" fillId="5" borderId="31" xfId="1" applyFont="1" applyFill="1" applyBorder="1" applyAlignment="1">
      <alignment horizontal="center" vertical="center"/>
    </xf>
    <xf numFmtId="0" fontId="61" fillId="4" borderId="31" xfId="0" applyFont="1" applyFill="1" applyBorder="1" applyAlignment="1">
      <alignment horizontal="center" vertical="center"/>
    </xf>
    <xf numFmtId="2" fontId="59" fillId="5" borderId="31" xfId="1" applyNumberFormat="1" applyFont="1" applyFill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0" fontId="113" fillId="3" borderId="9" xfId="1" applyFont="1" applyFill="1" applyBorder="1" applyAlignment="1">
      <alignment vertical="center" wrapText="1"/>
    </xf>
    <xf numFmtId="171" fontId="113" fillId="3" borderId="9" xfId="1" applyNumberFormat="1" applyFont="1" applyFill="1" applyBorder="1" applyAlignment="1">
      <alignment vertical="center" wrapText="1"/>
    </xf>
    <xf numFmtId="164" fontId="113" fillId="3" borderId="9" xfId="1" applyNumberFormat="1" applyFont="1" applyFill="1" applyBorder="1" applyAlignment="1">
      <alignment vertical="center" wrapText="1"/>
    </xf>
    <xf numFmtId="0" fontId="133" fillId="0" borderId="0" xfId="0" applyFont="1" applyAlignment="1">
      <alignment vertical="top"/>
    </xf>
    <xf numFmtId="0" fontId="98" fillId="0" borderId="0" xfId="0" applyFont="1" applyAlignment="1">
      <alignment vertical="top"/>
    </xf>
    <xf numFmtId="0" fontId="38" fillId="0" borderId="0" xfId="0" applyFont="1" applyAlignment="1">
      <alignment vertical="top"/>
    </xf>
    <xf numFmtId="0" fontId="0" fillId="0" borderId="0" xfId="0" applyAlignment="1">
      <alignment vertical="top"/>
    </xf>
    <xf numFmtId="0" fontId="32" fillId="0" borderId="0" xfId="131" applyAlignment="1">
      <alignment vertical="center"/>
    </xf>
    <xf numFmtId="0" fontId="32" fillId="0" borderId="0" xfId="131"/>
    <xf numFmtId="0" fontId="62" fillId="4" borderId="20" xfId="0" applyFont="1" applyFill="1" applyBorder="1" applyAlignment="1">
      <alignment horizontal="left" vertical="center" indent="1"/>
    </xf>
    <xf numFmtId="0" fontId="24" fillId="5" borderId="0" xfId="1" applyFont="1" applyFill="1" applyAlignment="1">
      <alignment horizontal="center" vertical="center" wrapText="1"/>
    </xf>
    <xf numFmtId="171" fontId="102" fillId="2" borderId="0" xfId="55" applyNumberFormat="1" applyFont="1" applyFill="1" applyBorder="1" applyAlignment="1">
      <alignment horizontal="center" vertical="center"/>
    </xf>
    <xf numFmtId="172" fontId="30" fillId="3" borderId="20" xfId="1" applyNumberFormat="1" applyFont="1" applyFill="1" applyBorder="1" applyAlignment="1">
      <alignment horizontal="right" vertical="center"/>
    </xf>
    <xf numFmtId="0" fontId="117" fillId="0" borderId="2" xfId="0" applyFont="1" applyBorder="1" applyAlignment="1">
      <alignment horizontal="center" vertical="center"/>
    </xf>
    <xf numFmtId="0" fontId="38" fillId="6" borderId="19" xfId="0" applyFont="1" applyFill="1" applyBorder="1"/>
    <xf numFmtId="172" fontId="38" fillId="6" borderId="20" xfId="0" applyNumberFormat="1" applyFont="1" applyFill="1" applyBorder="1" applyAlignment="1">
      <alignment horizontal="right"/>
    </xf>
    <xf numFmtId="0" fontId="59" fillId="5" borderId="29" xfId="1" applyFont="1" applyFill="1" applyBorder="1" applyAlignment="1">
      <alignment horizontal="center" vertical="top"/>
    </xf>
    <xf numFmtId="164" fontId="113" fillId="3" borderId="20" xfId="1" applyNumberFormat="1" applyFont="1" applyFill="1" applyBorder="1" applyAlignment="1">
      <alignment vertical="center" wrapText="1"/>
    </xf>
    <xf numFmtId="172" fontId="68" fillId="3" borderId="20" xfId="0" applyNumberFormat="1" applyFont="1" applyFill="1" applyBorder="1" applyAlignment="1">
      <alignment vertical="center"/>
    </xf>
    <xf numFmtId="175" fontId="38" fillId="0" borderId="0" xfId="0" applyNumberFormat="1" applyFont="1"/>
    <xf numFmtId="175" fontId="55" fillId="8" borderId="2" xfId="0" applyNumberFormat="1" applyFont="1" applyFill="1" applyBorder="1" applyAlignment="1">
      <alignment horizontal="center" vertical="center" wrapText="1"/>
    </xf>
    <xf numFmtId="175" fontId="56" fillId="2" borderId="9" xfId="6" applyNumberFormat="1" applyFont="1" applyFill="1" applyBorder="1" applyAlignment="1">
      <alignment vertical="center"/>
    </xf>
    <xf numFmtId="175" fontId="64" fillId="2" borderId="8" xfId="0" applyNumberFormat="1" applyFont="1" applyFill="1" applyBorder="1" applyAlignment="1">
      <alignment vertical="center"/>
    </xf>
    <xf numFmtId="175" fontId="64" fillId="2" borderId="0" xfId="0" applyNumberFormat="1" applyFont="1" applyFill="1" applyAlignment="1">
      <alignment vertical="center"/>
    </xf>
    <xf numFmtId="175" fontId="113" fillId="2" borderId="9" xfId="1" applyNumberFormat="1" applyFont="1" applyFill="1" applyBorder="1" applyAlignment="1">
      <alignment horizontal="left" vertical="center" wrapText="1"/>
    </xf>
    <xf numFmtId="175" fontId="61" fillId="2" borderId="0" xfId="0" applyNumberFormat="1" applyFont="1" applyFill="1" applyAlignment="1">
      <alignment vertical="center"/>
    </xf>
    <xf numFmtId="175" fontId="62" fillId="2" borderId="9" xfId="0" applyNumberFormat="1" applyFont="1" applyFill="1" applyBorder="1" applyAlignment="1">
      <alignment horizontal="center" vertical="center"/>
    </xf>
    <xf numFmtId="175" fontId="61" fillId="2" borderId="0" xfId="0" applyNumberFormat="1" applyFont="1" applyFill="1" applyAlignment="1">
      <alignment horizontal="center" vertical="center"/>
    </xf>
    <xf numFmtId="175" fontId="30" fillId="3" borderId="9" xfId="1" applyNumberFormat="1" applyFont="1" applyFill="1" applyBorder="1" applyAlignment="1">
      <alignment horizontal="left" vertical="center"/>
    </xf>
    <xf numFmtId="175" fontId="38" fillId="6" borderId="9" xfId="0" applyNumberFormat="1" applyFont="1" applyFill="1" applyBorder="1"/>
    <xf numFmtId="176" fontId="62" fillId="2" borderId="28" xfId="0" applyNumberFormat="1" applyFont="1" applyFill="1" applyBorder="1" applyAlignment="1">
      <alignment horizontal="right" vertical="center" indent="1"/>
    </xf>
    <xf numFmtId="176" fontId="62" fillId="2" borderId="10" xfId="0" applyNumberFormat="1" applyFont="1" applyFill="1" applyBorder="1" applyAlignment="1">
      <alignment horizontal="center" vertical="center"/>
    </xf>
    <xf numFmtId="176" fontId="62" fillId="2" borderId="15" xfId="0" applyNumberFormat="1" applyFont="1" applyFill="1" applyBorder="1" applyAlignment="1">
      <alignment horizontal="center" vertical="center"/>
    </xf>
    <xf numFmtId="176" fontId="40" fillId="17" borderId="10" xfId="0" applyNumberFormat="1" applyFont="1" applyFill="1" applyBorder="1" applyAlignment="1">
      <alignment horizontal="right" vertical="center"/>
    </xf>
    <xf numFmtId="176" fontId="40" fillId="17" borderId="15" xfId="0" applyNumberFormat="1" applyFont="1" applyFill="1" applyBorder="1" applyAlignment="1">
      <alignment horizontal="right" vertical="center"/>
    </xf>
    <xf numFmtId="176" fontId="67" fillId="17" borderId="28" xfId="0" applyNumberFormat="1" applyFont="1" applyFill="1" applyBorder="1" applyAlignment="1">
      <alignment horizontal="center" vertical="center"/>
    </xf>
    <xf numFmtId="0" fontId="112" fillId="0" borderId="19" xfId="0" applyFont="1" applyBorder="1" applyAlignment="1">
      <alignment horizontal="center" vertical="center"/>
    </xf>
    <xf numFmtId="0" fontId="119" fillId="0" borderId="19" xfId="0" applyFont="1" applyBorder="1" applyAlignment="1">
      <alignment horizontal="center" vertical="center"/>
    </xf>
    <xf numFmtId="0" fontId="119" fillId="0" borderId="22" xfId="0" applyFont="1" applyBorder="1" applyAlignment="1">
      <alignment horizontal="center" vertical="center"/>
    </xf>
    <xf numFmtId="0" fontId="112" fillId="0" borderId="21" xfId="0" applyFont="1" applyBorder="1" applyAlignment="1">
      <alignment horizontal="center" vertical="center"/>
    </xf>
    <xf numFmtId="0" fontId="38" fillId="0" borderId="23" xfId="0" applyFont="1" applyBorder="1"/>
    <xf numFmtId="0" fontId="68" fillId="3" borderId="20" xfId="1" applyFont="1" applyFill="1" applyBorder="1" applyAlignment="1">
      <alignment horizontal="left" vertical="center"/>
    </xf>
    <xf numFmtId="176" fontId="61" fillId="2" borderId="0" xfId="0" applyNumberFormat="1" applyFont="1" applyFill="1" applyAlignment="1">
      <alignment horizontal="center" vertical="center"/>
    </xf>
    <xf numFmtId="176" fontId="62" fillId="2" borderId="0" xfId="0" applyNumberFormat="1" applyFont="1" applyFill="1" applyAlignment="1">
      <alignment horizontal="right" vertical="center" indent="1"/>
    </xf>
    <xf numFmtId="176" fontId="62" fillId="2" borderId="39" xfId="0" applyNumberFormat="1" applyFont="1" applyFill="1" applyBorder="1" applyAlignment="1">
      <alignment horizontal="right" vertical="center" indent="1"/>
    </xf>
    <xf numFmtId="176" fontId="45" fillId="17" borderId="10" xfId="0" applyNumberFormat="1" applyFont="1" applyFill="1" applyBorder="1" applyAlignment="1">
      <alignment horizontal="center" vertical="center"/>
    </xf>
    <xf numFmtId="176" fontId="62" fillId="2" borderId="15" xfId="0" applyNumberFormat="1" applyFont="1" applyFill="1" applyBorder="1" applyAlignment="1">
      <alignment horizontal="right" vertical="center" indent="1"/>
    </xf>
    <xf numFmtId="177" fontId="26" fillId="2" borderId="10" xfId="0" applyNumberFormat="1" applyFont="1" applyFill="1" applyBorder="1" applyAlignment="1">
      <alignment horizontal="right" vertical="center" indent="1"/>
    </xf>
    <xf numFmtId="175" fontId="40" fillId="17" borderId="33" xfId="0" applyNumberFormat="1" applyFont="1" applyFill="1" applyBorder="1" applyAlignment="1">
      <alignment horizontal="center" vertical="center"/>
    </xf>
    <xf numFmtId="176" fontId="64" fillId="2" borderId="0" xfId="0" applyNumberFormat="1" applyFont="1" applyFill="1" applyAlignment="1">
      <alignment vertical="center"/>
    </xf>
    <xf numFmtId="176" fontId="105" fillId="3" borderId="9" xfId="1" applyNumberFormat="1" applyFont="1" applyFill="1" applyBorder="1" applyAlignment="1">
      <alignment vertical="center" wrapText="1"/>
    </xf>
    <xf numFmtId="178" fontId="0" fillId="0" borderId="0" xfId="0" applyNumberFormat="1"/>
    <xf numFmtId="178" fontId="0" fillId="2" borderId="0" xfId="0" applyNumberFormat="1" applyFill="1"/>
    <xf numFmtId="178" fontId="0" fillId="2" borderId="8" xfId="0" applyNumberFormat="1" applyFill="1" applyBorder="1"/>
    <xf numFmtId="178" fontId="62" fillId="2" borderId="2" xfId="0" applyNumberFormat="1" applyFont="1" applyFill="1" applyBorder="1" applyAlignment="1">
      <alignment horizontal="center" vertical="center" wrapText="1"/>
    </xf>
    <xf numFmtId="178" fontId="108" fillId="2" borderId="10" xfId="0" applyNumberFormat="1" applyFont="1" applyFill="1" applyBorder="1" applyAlignment="1">
      <alignment horizontal="center" vertical="center"/>
    </xf>
    <xf numFmtId="1" fontId="38" fillId="0" borderId="0" xfId="0" applyNumberFormat="1" applyFont="1"/>
    <xf numFmtId="177" fontId="106" fillId="11" borderId="10" xfId="0" applyNumberFormat="1" applyFont="1" applyFill="1" applyBorder="1" applyAlignment="1">
      <alignment horizontal="right" vertical="center" indent="1"/>
    </xf>
    <xf numFmtId="0" fontId="38" fillId="3" borderId="2" xfId="0" applyFont="1" applyFill="1" applyBorder="1" applyAlignment="1">
      <alignment horizontal="center"/>
    </xf>
    <xf numFmtId="0" fontId="47" fillId="0" borderId="19" xfId="173" applyFont="1" applyBorder="1" applyAlignment="1">
      <alignment horizontal="left" vertical="center"/>
    </xf>
    <xf numFmtId="0" fontId="47" fillId="0" borderId="20" xfId="173" applyFont="1" applyBorder="1" applyAlignment="1">
      <alignment horizontal="left" vertical="center"/>
    </xf>
    <xf numFmtId="170" fontId="125" fillId="2" borderId="0" xfId="164" applyNumberFormat="1" applyFont="1" applyFill="1" applyBorder="1" applyAlignment="1">
      <alignment horizontal="center" vertical="center"/>
    </xf>
    <xf numFmtId="170" fontId="125" fillId="2" borderId="19" xfId="164" applyNumberFormat="1" applyFont="1" applyFill="1" applyBorder="1" applyAlignment="1">
      <alignment horizontal="center" vertical="center"/>
    </xf>
    <xf numFmtId="0" fontId="136" fillId="5" borderId="9" xfId="1" applyFont="1" applyFill="1" applyBorder="1" applyAlignment="1">
      <alignment horizontal="center" vertical="center"/>
    </xf>
    <xf numFmtId="172" fontId="16" fillId="3" borderId="20" xfId="1" applyNumberFormat="1" applyFont="1" applyFill="1" applyBorder="1" applyAlignment="1">
      <alignment vertical="center"/>
    </xf>
    <xf numFmtId="172" fontId="16" fillId="3" borderId="20" xfId="1" applyNumberFormat="1" applyFont="1" applyFill="1" applyBorder="1" applyAlignment="1">
      <alignment vertical="center" wrapText="1"/>
    </xf>
    <xf numFmtId="171" fontId="16" fillId="14" borderId="56" xfId="0" applyNumberFormat="1" applyFont="1" applyFill="1" applyBorder="1" applyAlignment="1">
      <alignment horizontal="center" vertical="center"/>
    </xf>
    <xf numFmtId="172" fontId="79" fillId="3" borderId="20" xfId="0" applyNumberFormat="1" applyFont="1" applyFill="1" applyBorder="1" applyAlignment="1">
      <alignment vertical="center"/>
    </xf>
    <xf numFmtId="0" fontId="122" fillId="2" borderId="0" xfId="131" applyFont="1" applyFill="1" applyBorder="1" applyAlignment="1"/>
    <xf numFmtId="164" fontId="68" fillId="3" borderId="20" xfId="1" applyNumberFormat="1" applyFont="1" applyFill="1" applyBorder="1" applyAlignment="1">
      <alignment horizontal="left" vertical="center"/>
    </xf>
    <xf numFmtId="171" fontId="105" fillId="3" borderId="20" xfId="1" applyNumberFormat="1" applyFont="1" applyFill="1" applyBorder="1" applyAlignment="1">
      <alignment horizontal="right" vertical="center" wrapText="1"/>
    </xf>
    <xf numFmtId="0" fontId="60" fillId="5" borderId="55" xfId="1" applyFont="1" applyFill="1" applyBorder="1" applyAlignment="1">
      <alignment horizontal="left" vertical="center"/>
    </xf>
    <xf numFmtId="0" fontId="60" fillId="5" borderId="44" xfId="1" applyFont="1" applyFill="1" applyBorder="1" applyAlignment="1">
      <alignment horizontal="left" vertical="center"/>
    </xf>
    <xf numFmtId="0" fontId="60" fillId="5" borderId="46" xfId="1" applyFont="1" applyFill="1" applyBorder="1" applyAlignment="1">
      <alignment horizontal="left" vertical="center"/>
    </xf>
    <xf numFmtId="0" fontId="60" fillId="5" borderId="45" xfId="1" applyFont="1" applyFill="1" applyBorder="1" applyAlignment="1">
      <alignment horizontal="left" vertical="center"/>
    </xf>
    <xf numFmtId="0" fontId="60" fillId="5" borderId="47" xfId="1" applyFont="1" applyFill="1" applyBorder="1" applyAlignment="1">
      <alignment horizontal="left" vertical="center"/>
    </xf>
    <xf numFmtId="0" fontId="60" fillId="5" borderId="34" xfId="1" applyFont="1" applyFill="1" applyBorder="1" applyAlignment="1">
      <alignment horizontal="left" vertical="center"/>
    </xf>
    <xf numFmtId="0" fontId="102" fillId="3" borderId="19" xfId="1" applyFont="1" applyFill="1" applyBorder="1" applyAlignment="1">
      <alignment vertical="top"/>
    </xf>
    <xf numFmtId="0" fontId="102" fillId="3" borderId="9" xfId="1" applyFont="1" applyFill="1" applyBorder="1" applyAlignment="1">
      <alignment vertical="top"/>
    </xf>
    <xf numFmtId="0" fontId="50" fillId="3" borderId="2" xfId="1" applyFont="1" applyFill="1" applyBorder="1" applyAlignment="1">
      <alignment horizontal="center" vertical="center" wrapText="1"/>
    </xf>
    <xf numFmtId="2" fontId="59" fillId="5" borderId="52" xfId="1" applyNumberFormat="1" applyFont="1" applyFill="1" applyBorder="1" applyAlignment="1">
      <alignment horizontal="center" vertical="center"/>
    </xf>
    <xf numFmtId="0" fontId="61" fillId="4" borderId="50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 wrapText="1"/>
    </xf>
    <xf numFmtId="176" fontId="62" fillId="2" borderId="39" xfId="0" applyNumberFormat="1" applyFont="1" applyFill="1" applyBorder="1" applyAlignment="1">
      <alignment horizontal="center" vertical="center"/>
    </xf>
    <xf numFmtId="176" fontId="45" fillId="17" borderId="57" xfId="0" applyNumberFormat="1" applyFont="1" applyFill="1" applyBorder="1" applyAlignment="1">
      <alignment horizontal="center" vertical="center"/>
    </xf>
    <xf numFmtId="0" fontId="16" fillId="2" borderId="58" xfId="1" applyFont="1" applyFill="1" applyBorder="1" applyAlignment="1">
      <alignment horizontal="left"/>
    </xf>
    <xf numFmtId="0" fontId="60" fillId="5" borderId="59" xfId="1" applyFont="1" applyFill="1" applyBorder="1" applyAlignment="1">
      <alignment horizontal="center" vertical="center"/>
    </xf>
    <xf numFmtId="176" fontId="40" fillId="17" borderId="39" xfId="0" applyNumberFormat="1" applyFont="1" applyFill="1" applyBorder="1" applyAlignment="1">
      <alignment horizontal="right" vertical="center"/>
    </xf>
    <xf numFmtId="164" fontId="62" fillId="2" borderId="9" xfId="1" applyNumberFormat="1" applyFont="1" applyFill="1" applyBorder="1" applyAlignment="1">
      <alignment horizontal="left"/>
    </xf>
    <xf numFmtId="0" fontId="60" fillId="5" borderId="49" xfId="1" applyFont="1" applyFill="1" applyBorder="1" applyAlignment="1">
      <alignment horizontal="center" vertical="center"/>
    </xf>
    <xf numFmtId="0" fontId="59" fillId="5" borderId="36" xfId="1" applyFont="1" applyFill="1" applyBorder="1" applyAlignment="1">
      <alignment horizontal="left" vertical="center"/>
    </xf>
    <xf numFmtId="0" fontId="59" fillId="5" borderId="35" xfId="1" applyFont="1" applyFill="1" applyBorder="1" applyAlignment="1">
      <alignment horizontal="left" vertical="center"/>
    </xf>
    <xf numFmtId="0" fontId="59" fillId="5" borderId="37" xfId="1" applyFont="1" applyFill="1" applyBorder="1" applyAlignment="1">
      <alignment horizontal="left" vertical="center"/>
    </xf>
    <xf numFmtId="0" fontId="61" fillId="4" borderId="68" xfId="0" applyFont="1" applyFill="1" applyBorder="1" applyAlignment="1">
      <alignment horizontal="center" vertical="center"/>
    </xf>
    <xf numFmtId="171" fontId="16" fillId="14" borderId="69" xfId="0" applyNumberFormat="1" applyFont="1" applyFill="1" applyBorder="1" applyAlignment="1">
      <alignment horizontal="center" vertical="center"/>
    </xf>
    <xf numFmtId="172" fontId="62" fillId="2" borderId="8" xfId="1" applyNumberFormat="1" applyFont="1" applyFill="1" applyBorder="1" applyAlignment="1">
      <alignment horizontal="left"/>
    </xf>
    <xf numFmtId="179" fontId="26" fillId="2" borderId="10" xfId="0" applyNumberFormat="1" applyFont="1" applyFill="1" applyBorder="1" applyAlignment="1">
      <alignment horizontal="right" vertical="center" indent="1"/>
    </xf>
    <xf numFmtId="179" fontId="26" fillId="2" borderId="50" xfId="0" applyNumberFormat="1" applyFont="1" applyFill="1" applyBorder="1" applyAlignment="1">
      <alignment horizontal="right" vertical="center" indent="1"/>
    </xf>
    <xf numFmtId="174" fontId="62" fillId="2" borderId="33" xfId="0" applyNumberFormat="1" applyFont="1" applyFill="1" applyBorder="1" applyAlignment="1">
      <alignment horizontal="center" vertical="center"/>
    </xf>
    <xf numFmtId="174" fontId="40" fillId="17" borderId="33" xfId="0" applyNumberFormat="1" applyFont="1" applyFill="1" applyBorder="1" applyAlignment="1">
      <alignment horizontal="center" vertical="center"/>
    </xf>
    <xf numFmtId="174" fontId="64" fillId="2" borderId="8" xfId="0" applyNumberFormat="1" applyFont="1" applyFill="1" applyBorder="1" applyAlignment="1">
      <alignment vertical="center"/>
    </xf>
    <xf numFmtId="170" fontId="62" fillId="2" borderId="28" xfId="0" applyNumberFormat="1" applyFont="1" applyFill="1" applyBorder="1" applyAlignment="1">
      <alignment horizontal="center" vertical="center"/>
    </xf>
    <xf numFmtId="170" fontId="40" fillId="17" borderId="33" xfId="0" applyNumberFormat="1" applyFont="1" applyFill="1" applyBorder="1" applyAlignment="1">
      <alignment horizontal="center" vertical="center"/>
    </xf>
    <xf numFmtId="170" fontId="62" fillId="2" borderId="10" xfId="0" applyNumberFormat="1" applyFont="1" applyFill="1" applyBorder="1" applyAlignment="1">
      <alignment horizontal="center" vertical="center"/>
    </xf>
    <xf numFmtId="170" fontId="62" fillId="2" borderId="15" xfId="0" applyNumberFormat="1" applyFont="1" applyFill="1" applyBorder="1" applyAlignment="1">
      <alignment horizontal="center" vertical="center"/>
    </xf>
    <xf numFmtId="180" fontId="62" fillId="2" borderId="10" xfId="0" applyNumberFormat="1" applyFont="1" applyFill="1" applyBorder="1" applyAlignment="1">
      <alignment horizontal="center" vertical="center"/>
    </xf>
    <xf numFmtId="180" fontId="62" fillId="2" borderId="15" xfId="0" applyNumberFormat="1" applyFont="1" applyFill="1" applyBorder="1" applyAlignment="1">
      <alignment horizontal="center" vertical="center"/>
    </xf>
    <xf numFmtId="170" fontId="40" fillId="17" borderId="28" xfId="0" applyNumberFormat="1" applyFont="1" applyFill="1" applyBorder="1" applyAlignment="1">
      <alignment horizontal="center" vertical="center"/>
    </xf>
    <xf numFmtId="170" fontId="40" fillId="17" borderId="15" xfId="0" applyNumberFormat="1" applyFont="1" applyFill="1" applyBorder="1" applyAlignment="1">
      <alignment horizontal="center" vertical="center"/>
    </xf>
    <xf numFmtId="170" fontId="62" fillId="2" borderId="0" xfId="1" applyNumberFormat="1" applyFont="1" applyFill="1" applyAlignment="1">
      <alignment horizontal="left"/>
    </xf>
    <xf numFmtId="170" fontId="40" fillId="17" borderId="10" xfId="0" applyNumberFormat="1" applyFont="1" applyFill="1" applyBorder="1" applyAlignment="1">
      <alignment horizontal="center" vertical="center"/>
    </xf>
    <xf numFmtId="170" fontId="62" fillId="2" borderId="0" xfId="0" applyNumberFormat="1" applyFont="1" applyFill="1" applyAlignment="1">
      <alignment horizontal="center" vertical="center"/>
    </xf>
    <xf numFmtId="170" fontId="61" fillId="2" borderId="0" xfId="0" applyNumberFormat="1" applyFont="1" applyFill="1" applyAlignment="1">
      <alignment horizontal="center" vertical="center"/>
    </xf>
    <xf numFmtId="170" fontId="16" fillId="2" borderId="0" xfId="1" applyNumberFormat="1" applyFont="1" applyFill="1" applyAlignment="1">
      <alignment horizontal="left"/>
    </xf>
    <xf numFmtId="170" fontId="62" fillId="2" borderId="0" xfId="0" applyNumberFormat="1" applyFont="1" applyFill="1" applyAlignment="1">
      <alignment horizontal="right" vertical="center" indent="1"/>
    </xf>
    <xf numFmtId="170" fontId="71" fillId="0" borderId="0" xfId="0" applyNumberFormat="1" applyFont="1" applyAlignment="1">
      <alignment horizontal="right" vertical="center" indent="1"/>
    </xf>
    <xf numFmtId="170" fontId="62" fillId="2" borderId="0" xfId="1" applyNumberFormat="1" applyFont="1" applyFill="1" applyAlignment="1">
      <alignment horizontal="center"/>
    </xf>
    <xf numFmtId="170" fontId="38" fillId="0" borderId="0" xfId="0" applyNumberFormat="1" applyFont="1"/>
    <xf numFmtId="170" fontId="113" fillId="3" borderId="9" xfId="1" applyNumberFormat="1" applyFont="1" applyFill="1" applyBorder="1" applyAlignment="1">
      <alignment vertical="center" wrapText="1"/>
    </xf>
    <xf numFmtId="170" fontId="45" fillId="2" borderId="0" xfId="0" applyNumberFormat="1" applyFont="1" applyFill="1" applyAlignment="1">
      <alignment horizontal="center" vertical="center"/>
    </xf>
    <xf numFmtId="170" fontId="62" fillId="2" borderId="31" xfId="0" applyNumberFormat="1" applyFont="1" applyFill="1" applyBorder="1" applyAlignment="1">
      <alignment horizontal="center" vertical="center"/>
    </xf>
    <xf numFmtId="170" fontId="40" fillId="17" borderId="28" xfId="0" applyNumberFormat="1" applyFont="1" applyFill="1" applyBorder="1" applyAlignment="1">
      <alignment horizontal="right" vertical="center"/>
    </xf>
    <xf numFmtId="170" fontId="40" fillId="17" borderId="15" xfId="0" applyNumberFormat="1" applyFont="1" applyFill="1" applyBorder="1" applyAlignment="1">
      <alignment horizontal="right" vertical="center"/>
    </xf>
    <xf numFmtId="170" fontId="40" fillId="17" borderId="10" xfId="0" applyNumberFormat="1" applyFont="1" applyFill="1" applyBorder="1" applyAlignment="1">
      <alignment horizontal="right" vertical="center"/>
    </xf>
    <xf numFmtId="0" fontId="40" fillId="15" borderId="2" xfId="730" applyFont="1" applyFill="1" applyBorder="1" applyAlignment="1">
      <alignment horizontal="center" vertical="top" wrapText="1"/>
    </xf>
    <xf numFmtId="170" fontId="53" fillId="15" borderId="2" xfId="731" applyNumberFormat="1" applyFont="1" applyFill="1" applyBorder="1" applyAlignment="1">
      <alignment horizontal="center" vertical="center"/>
    </xf>
    <xf numFmtId="0" fontId="49" fillId="2" borderId="8" xfId="131" applyFont="1" applyFill="1" applyBorder="1" applyAlignment="1">
      <alignment horizontal="center" vertical="top"/>
    </xf>
    <xf numFmtId="0" fontId="43" fillId="2" borderId="0" xfId="131" applyFont="1" applyFill="1" applyAlignment="1">
      <alignment horizontal="center" vertical="center"/>
    </xf>
    <xf numFmtId="0" fontId="38" fillId="0" borderId="0" xfId="0" applyFont="1" applyAlignment="1">
      <alignment horizontal="right" wrapText="1"/>
    </xf>
    <xf numFmtId="0" fontId="40" fillId="0" borderId="0" xfId="0" applyFont="1" applyAlignment="1">
      <alignment horizontal="right"/>
    </xf>
    <xf numFmtId="0" fontId="38" fillId="0" borderId="0" xfId="0" applyFont="1" applyAlignment="1">
      <alignment horizontal="right"/>
    </xf>
    <xf numFmtId="0" fontId="41" fillId="0" borderId="0" xfId="131" applyFont="1" applyAlignment="1">
      <alignment horizontal="right"/>
    </xf>
    <xf numFmtId="0" fontId="41" fillId="0" borderId="0" xfId="0" applyFont="1" applyAlignment="1">
      <alignment horizontal="right"/>
    </xf>
    <xf numFmtId="0" fontId="42" fillId="0" borderId="0" xfId="131" applyFont="1" applyAlignment="1">
      <alignment horizontal="right"/>
    </xf>
    <xf numFmtId="0" fontId="42" fillId="0" borderId="0" xfId="0" applyFont="1" applyAlignment="1">
      <alignment horizontal="right"/>
    </xf>
    <xf numFmtId="0" fontId="38" fillId="0" borderId="0" xfId="0" applyFont="1" applyAlignment="1">
      <alignment horizontal="left" vertical="center" wrapText="1"/>
    </xf>
    <xf numFmtId="0" fontId="41" fillId="0" borderId="0" xfId="131" applyFont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5" fillId="0" borderId="0" xfId="131" applyFont="1" applyAlignment="1">
      <alignment horizontal="right" vertical="center"/>
    </xf>
    <xf numFmtId="0" fontId="49" fillId="2" borderId="8" xfId="131" applyFont="1" applyFill="1" applyBorder="1" applyAlignment="1">
      <alignment horizontal="center" vertical="top"/>
    </xf>
    <xf numFmtId="175" fontId="113" fillId="3" borderId="9" xfId="1" applyNumberFormat="1" applyFont="1" applyFill="1" applyBorder="1" applyAlignment="1">
      <alignment horizontal="left" vertical="center" wrapText="1"/>
    </xf>
    <xf numFmtId="170" fontId="16" fillId="0" borderId="19" xfId="0" applyNumberFormat="1" applyFont="1" applyBorder="1" applyAlignment="1">
      <alignment horizontal="center" vertical="center" wrapText="1"/>
    </xf>
    <xf numFmtId="170" fontId="16" fillId="0" borderId="20" xfId="0" applyNumberFormat="1" applyFont="1" applyBorder="1" applyAlignment="1">
      <alignment horizontal="center" vertical="center" wrapText="1"/>
    </xf>
    <xf numFmtId="170" fontId="53" fillId="14" borderId="19" xfId="0" applyNumberFormat="1" applyFont="1" applyFill="1" applyBorder="1" applyAlignment="1">
      <alignment horizontal="center" vertical="center"/>
    </xf>
    <xf numFmtId="170" fontId="53" fillId="14" borderId="9" xfId="0" applyNumberFormat="1" applyFont="1" applyFill="1" applyBorder="1" applyAlignment="1">
      <alignment horizontal="center" vertical="center"/>
    </xf>
    <xf numFmtId="170" fontId="53" fillId="14" borderId="20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170" fontId="16" fillId="0" borderId="19" xfId="0" applyNumberFormat="1" applyFont="1" applyBorder="1" applyAlignment="1">
      <alignment horizontal="center" vertical="center"/>
    </xf>
    <xf numFmtId="170" fontId="16" fillId="0" borderId="20" xfId="0" applyNumberFormat="1" applyFont="1" applyBorder="1" applyAlignment="1">
      <alignment horizontal="center" vertical="center"/>
    </xf>
    <xf numFmtId="0" fontId="120" fillId="5" borderId="19" xfId="0" applyFont="1" applyFill="1" applyBorder="1" applyAlignment="1">
      <alignment horizontal="center" vertical="center"/>
    </xf>
    <xf numFmtId="0" fontId="120" fillId="5" borderId="9" xfId="0" applyFont="1" applyFill="1" applyBorder="1" applyAlignment="1">
      <alignment horizontal="center" vertical="center"/>
    </xf>
    <xf numFmtId="0" fontId="120" fillId="5" borderId="20" xfId="0" applyFont="1" applyFill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60" fillId="2" borderId="9" xfId="1" applyFont="1" applyFill="1" applyBorder="1" applyAlignment="1">
      <alignment horizontal="left" vertical="center"/>
    </xf>
    <xf numFmtId="0" fontId="57" fillId="3" borderId="19" xfId="1" applyFont="1" applyFill="1" applyBorder="1" applyAlignment="1">
      <alignment horizontal="left" vertical="top" wrapText="1"/>
    </xf>
    <xf numFmtId="0" fontId="57" fillId="3" borderId="9" xfId="1" applyFont="1" applyFill="1" applyBorder="1" applyAlignment="1">
      <alignment horizontal="left" vertical="top" wrapText="1"/>
    </xf>
    <xf numFmtId="0" fontId="113" fillId="3" borderId="9" xfId="1" applyFont="1" applyFill="1" applyBorder="1" applyAlignment="1">
      <alignment horizontal="left" vertical="center" wrapText="1"/>
    </xf>
    <xf numFmtId="0" fontId="138" fillId="8" borderId="22" xfId="1" applyFont="1" applyFill="1" applyBorder="1" applyAlignment="1">
      <alignment horizontal="center" vertical="center"/>
    </xf>
    <xf numFmtId="0" fontId="138" fillId="8" borderId="23" xfId="1" applyFont="1" applyFill="1" applyBorder="1" applyAlignment="1">
      <alignment horizontal="center" vertical="center"/>
    </xf>
    <xf numFmtId="0" fontId="40" fillId="8" borderId="19" xfId="0" applyFont="1" applyFill="1" applyBorder="1" applyAlignment="1">
      <alignment horizontal="center" vertical="center"/>
    </xf>
    <xf numFmtId="0" fontId="40" fillId="8" borderId="20" xfId="0" applyFont="1" applyFill="1" applyBorder="1" applyAlignment="1">
      <alignment horizontal="center" vertical="center"/>
    </xf>
    <xf numFmtId="0" fontId="59" fillId="2" borderId="4" xfId="1" applyFont="1" applyFill="1" applyBorder="1" applyAlignment="1">
      <alignment horizontal="left" vertical="center"/>
    </xf>
    <xf numFmtId="0" fontId="23" fillId="5" borderId="19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20" xfId="0" applyFont="1" applyFill="1" applyBorder="1" applyAlignment="1">
      <alignment horizontal="center" vertical="center"/>
    </xf>
    <xf numFmtId="0" fontId="45" fillId="14" borderId="2" xfId="0" applyFont="1" applyFill="1" applyBorder="1" applyAlignment="1">
      <alignment horizontal="center" vertical="center" wrapText="1"/>
    </xf>
    <xf numFmtId="0" fontId="139" fillId="8" borderId="22" xfId="1" applyFont="1" applyFill="1" applyBorder="1" applyAlignment="1">
      <alignment horizontal="center" vertical="center" wrapText="1"/>
    </xf>
    <xf numFmtId="0" fontId="139" fillId="8" borderId="23" xfId="1" applyFont="1" applyFill="1" applyBorder="1" applyAlignment="1">
      <alignment horizontal="center" vertical="center" wrapText="1"/>
    </xf>
    <xf numFmtId="175" fontId="40" fillId="8" borderId="19" xfId="0" applyNumberFormat="1" applyFont="1" applyFill="1" applyBorder="1" applyAlignment="1">
      <alignment horizontal="center" vertical="center"/>
    </xf>
    <xf numFmtId="175" fontId="40" fillId="8" borderId="20" xfId="0" applyNumberFormat="1" applyFont="1" applyFill="1" applyBorder="1" applyAlignment="1">
      <alignment horizontal="center" vertical="center"/>
    </xf>
    <xf numFmtId="0" fontId="53" fillId="17" borderId="22" xfId="0" applyFont="1" applyFill="1" applyBorder="1" applyAlignment="1">
      <alignment horizontal="center" vertical="center" wrapText="1"/>
    </xf>
    <xf numFmtId="0" fontId="53" fillId="17" borderId="23" xfId="0" applyFont="1" applyFill="1" applyBorder="1" applyAlignment="1">
      <alignment horizontal="center" vertical="center" wrapText="1"/>
    </xf>
    <xf numFmtId="0" fontId="60" fillId="2" borderId="4" xfId="1" applyFont="1" applyFill="1" applyBorder="1" applyAlignment="1">
      <alignment horizontal="left" vertical="center"/>
    </xf>
    <xf numFmtId="164" fontId="113" fillId="3" borderId="9" xfId="1" applyNumberFormat="1" applyFont="1" applyFill="1" applyBorder="1" applyAlignment="1">
      <alignment horizontal="left" vertical="center" wrapText="1"/>
    </xf>
    <xf numFmtId="0" fontId="60" fillId="5" borderId="35" xfId="1" applyFont="1" applyFill="1" applyBorder="1" applyAlignment="1">
      <alignment horizontal="left" vertical="center"/>
    </xf>
    <xf numFmtId="0" fontId="60" fillId="5" borderId="47" xfId="1" applyFont="1" applyFill="1" applyBorder="1" applyAlignment="1">
      <alignment horizontal="left" vertical="center"/>
    </xf>
    <xf numFmtId="0" fontId="60" fillId="5" borderId="34" xfId="1" applyFont="1" applyFill="1" applyBorder="1" applyAlignment="1">
      <alignment horizontal="left" vertical="center"/>
    </xf>
    <xf numFmtId="0" fontId="60" fillId="5" borderId="36" xfId="1" applyFont="1" applyFill="1" applyBorder="1" applyAlignment="1">
      <alignment horizontal="left" vertical="center"/>
    </xf>
    <xf numFmtId="0" fontId="60" fillId="5" borderId="46" xfId="1" applyFont="1" applyFill="1" applyBorder="1" applyAlignment="1">
      <alignment horizontal="left" vertical="center"/>
    </xf>
    <xf numFmtId="0" fontId="60" fillId="5" borderId="45" xfId="1" applyFont="1" applyFill="1" applyBorder="1" applyAlignment="1">
      <alignment horizontal="left" vertical="center"/>
    </xf>
    <xf numFmtId="0" fontId="40" fillId="3" borderId="19" xfId="0" applyFont="1" applyFill="1" applyBorder="1" applyAlignment="1">
      <alignment horizontal="center" vertical="center"/>
    </xf>
    <xf numFmtId="0" fontId="40" fillId="3" borderId="20" xfId="0" applyFont="1" applyFill="1" applyBorder="1" applyAlignment="1">
      <alignment horizontal="center" vertical="center"/>
    </xf>
    <xf numFmtId="0" fontId="138" fillId="3" borderId="2" xfId="1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52" fillId="16" borderId="2" xfId="0" applyFont="1" applyFill="1" applyBorder="1" applyAlignment="1">
      <alignment horizontal="center" vertical="center"/>
    </xf>
    <xf numFmtId="0" fontId="45" fillId="5" borderId="2" xfId="0" applyFont="1" applyFill="1" applyBorder="1" applyAlignment="1">
      <alignment horizontal="center" vertical="center"/>
    </xf>
    <xf numFmtId="0" fontId="60" fillId="5" borderId="37" xfId="1" applyFont="1" applyFill="1" applyBorder="1" applyAlignment="1">
      <alignment horizontal="left" vertical="center"/>
    </xf>
    <xf numFmtId="0" fontId="60" fillId="5" borderId="55" xfId="1" applyFont="1" applyFill="1" applyBorder="1" applyAlignment="1">
      <alignment horizontal="left" vertical="center"/>
    </xf>
    <xf numFmtId="0" fontId="60" fillId="5" borderId="44" xfId="1" applyFont="1" applyFill="1" applyBorder="1" applyAlignment="1">
      <alignment horizontal="left" vertical="center"/>
    </xf>
    <xf numFmtId="170" fontId="113" fillId="3" borderId="9" xfId="1" applyNumberFormat="1" applyFont="1" applyFill="1" applyBorder="1" applyAlignment="1">
      <alignment horizontal="left" vertical="center" wrapText="1"/>
    </xf>
    <xf numFmtId="164" fontId="40" fillId="3" borderId="19" xfId="0" applyNumberFormat="1" applyFont="1" applyFill="1" applyBorder="1" applyAlignment="1">
      <alignment horizontal="center" vertical="center"/>
    </xf>
    <xf numFmtId="164" fontId="40" fillId="3" borderId="9" xfId="0" applyNumberFormat="1" applyFont="1" applyFill="1" applyBorder="1" applyAlignment="1">
      <alignment horizontal="center" vertical="center"/>
    </xf>
    <xf numFmtId="164" fontId="40" fillId="3" borderId="20" xfId="0" applyNumberFormat="1" applyFont="1" applyFill="1" applyBorder="1" applyAlignment="1">
      <alignment horizontal="center" vertical="center"/>
    </xf>
    <xf numFmtId="0" fontId="63" fillId="17" borderId="22" xfId="0" applyFont="1" applyFill="1" applyBorder="1" applyAlignment="1">
      <alignment horizontal="center" vertical="center" wrapText="1"/>
    </xf>
    <xf numFmtId="0" fontId="63" fillId="17" borderId="23" xfId="0" applyFont="1" applyFill="1" applyBorder="1" applyAlignment="1">
      <alignment horizontal="center" vertical="center" wrapText="1"/>
    </xf>
    <xf numFmtId="0" fontId="40" fillId="3" borderId="9" xfId="0" applyFont="1" applyFill="1" applyBorder="1" applyAlignment="1">
      <alignment horizontal="center" vertical="center"/>
    </xf>
    <xf numFmtId="0" fontId="138" fillId="3" borderId="22" xfId="1" applyFont="1" applyFill="1" applyBorder="1" applyAlignment="1">
      <alignment horizontal="center" vertical="center"/>
    </xf>
    <xf numFmtId="0" fontId="138" fillId="3" borderId="23" xfId="1" applyFont="1" applyFill="1" applyBorder="1" applyAlignment="1">
      <alignment horizontal="center" vertical="center"/>
    </xf>
    <xf numFmtId="0" fontId="40" fillId="3" borderId="22" xfId="1" applyFont="1" applyFill="1" applyBorder="1" applyAlignment="1">
      <alignment horizontal="center" vertical="center" wrapText="1"/>
    </xf>
    <xf numFmtId="0" fontId="40" fillId="3" borderId="23" xfId="1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0" fontId="38" fillId="2" borderId="6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12" fillId="0" borderId="3" xfId="0" applyFont="1" applyBorder="1" applyAlignment="1">
      <alignment horizontal="center" vertical="center" wrapText="1"/>
    </xf>
    <xf numFmtId="0" fontId="112" fillId="0" borderId="5" xfId="0" applyFont="1" applyBorder="1" applyAlignment="1">
      <alignment horizontal="center" vertical="center" wrapText="1"/>
    </xf>
    <xf numFmtId="0" fontId="112" fillId="0" borderId="7" xfId="0" applyFont="1" applyBorder="1" applyAlignment="1">
      <alignment horizontal="center" vertical="center" wrapText="1"/>
    </xf>
    <xf numFmtId="0" fontId="73" fillId="2" borderId="0" xfId="131" applyFont="1" applyFill="1" applyBorder="1" applyAlignment="1">
      <alignment horizontal="left" wrapText="1"/>
    </xf>
    <xf numFmtId="164" fontId="38" fillId="0" borderId="0" xfId="0" applyNumberFormat="1" applyFont="1" applyAlignment="1">
      <alignment horizontal="center"/>
    </xf>
    <xf numFmtId="0" fontId="66" fillId="5" borderId="60" xfId="0" applyFont="1" applyFill="1" applyBorder="1" applyAlignment="1">
      <alignment horizontal="left" vertical="center"/>
    </xf>
    <xf numFmtId="0" fontId="66" fillId="5" borderId="4" xfId="0" applyFont="1" applyFill="1" applyBorder="1" applyAlignment="1">
      <alignment horizontal="left" vertical="center"/>
    </xf>
    <xf numFmtId="0" fontId="66" fillId="5" borderId="61" xfId="0" applyFont="1" applyFill="1" applyBorder="1" applyAlignment="1">
      <alignment horizontal="left" vertical="center"/>
    </xf>
    <xf numFmtId="0" fontId="66" fillId="5" borderId="37" xfId="0" applyFont="1" applyFill="1" applyBorder="1" applyAlignment="1">
      <alignment horizontal="left" vertical="center"/>
    </xf>
    <xf numFmtId="0" fontId="66" fillId="5" borderId="55" xfId="0" applyFont="1" applyFill="1" applyBorder="1" applyAlignment="1">
      <alignment horizontal="left" vertical="center"/>
    </xf>
    <xf numFmtId="0" fontId="66" fillId="5" borderId="44" xfId="0" applyFont="1" applyFill="1" applyBorder="1" applyAlignment="1">
      <alignment horizontal="left" vertical="center"/>
    </xf>
    <xf numFmtId="170" fontId="16" fillId="0" borderId="9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0" fontId="66" fillId="5" borderId="65" xfId="0" applyFont="1" applyFill="1" applyBorder="1" applyAlignment="1">
      <alignment horizontal="left" vertical="center"/>
    </xf>
    <xf numFmtId="0" fontId="66" fillId="5" borderId="66" xfId="0" applyFont="1" applyFill="1" applyBorder="1" applyAlignment="1">
      <alignment horizontal="left" vertical="center"/>
    </xf>
    <xf numFmtId="0" fontId="66" fillId="5" borderId="67" xfId="0" applyFont="1" applyFill="1" applyBorder="1" applyAlignment="1">
      <alignment horizontal="left" vertical="center"/>
    </xf>
    <xf numFmtId="0" fontId="66" fillId="5" borderId="62" xfId="0" applyFont="1" applyFill="1" applyBorder="1" applyAlignment="1">
      <alignment horizontal="left" vertical="center"/>
    </xf>
    <xf numFmtId="0" fontId="66" fillId="5" borderId="63" xfId="0" applyFont="1" applyFill="1" applyBorder="1" applyAlignment="1">
      <alignment horizontal="left" vertical="center"/>
    </xf>
    <xf numFmtId="0" fontId="66" fillId="5" borderId="64" xfId="0" applyFont="1" applyFill="1" applyBorder="1" applyAlignment="1">
      <alignment horizontal="left" vertical="center"/>
    </xf>
    <xf numFmtId="0" fontId="66" fillId="5" borderId="35" xfId="0" applyFont="1" applyFill="1" applyBorder="1" applyAlignment="1">
      <alignment horizontal="left" vertical="center"/>
    </xf>
    <xf numFmtId="0" fontId="66" fillId="5" borderId="47" xfId="0" applyFont="1" applyFill="1" applyBorder="1" applyAlignment="1">
      <alignment horizontal="left" vertical="center"/>
    </xf>
    <xf numFmtId="0" fontId="66" fillId="5" borderId="34" xfId="0" applyFont="1" applyFill="1" applyBorder="1" applyAlignment="1">
      <alignment horizontal="left" vertical="center"/>
    </xf>
    <xf numFmtId="0" fontId="85" fillId="2" borderId="5" xfId="0" applyFont="1" applyFill="1" applyBorder="1" applyAlignment="1">
      <alignment horizontal="left" vertical="center"/>
    </xf>
    <xf numFmtId="0" fontId="85" fillId="2" borderId="0" xfId="0" applyFont="1" applyFill="1" applyAlignment="1">
      <alignment horizontal="left" vertical="center"/>
    </xf>
    <xf numFmtId="0" fontId="85" fillId="2" borderId="6" xfId="0" applyFont="1" applyFill="1" applyBorder="1" applyAlignment="1">
      <alignment horizontal="left" vertical="center"/>
    </xf>
    <xf numFmtId="0" fontId="86" fillId="2" borderId="5" xfId="0" applyFont="1" applyFill="1" applyBorder="1" applyAlignment="1">
      <alignment horizontal="left" vertical="center" wrapText="1"/>
    </xf>
    <xf numFmtId="0" fontId="86" fillId="2" borderId="0" xfId="0" applyFont="1" applyFill="1" applyAlignment="1">
      <alignment horizontal="left" vertical="center" wrapText="1"/>
    </xf>
    <xf numFmtId="0" fontId="86" fillId="2" borderId="6" xfId="0" applyFont="1" applyFill="1" applyBorder="1" applyAlignment="1">
      <alignment horizontal="left" vertical="center" wrapText="1"/>
    </xf>
    <xf numFmtId="0" fontId="83" fillId="0" borderId="3" xfId="0" applyFont="1" applyBorder="1" applyAlignment="1">
      <alignment horizontal="right" vertical="center"/>
    </xf>
    <xf numFmtId="0" fontId="83" fillId="0" borderId="4" xfId="0" applyFont="1" applyBorder="1" applyAlignment="1">
      <alignment horizontal="right" vertical="center"/>
    </xf>
    <xf numFmtId="0" fontId="83" fillId="0" borderId="16" xfId="0" applyFont="1" applyBorder="1" applyAlignment="1">
      <alignment horizontal="right" vertical="center"/>
    </xf>
    <xf numFmtId="0" fontId="44" fillId="6" borderId="5" xfId="1" applyFont="1" applyFill="1" applyBorder="1" applyAlignment="1">
      <alignment horizontal="center" vertical="center"/>
    </xf>
    <xf numFmtId="0" fontId="44" fillId="6" borderId="0" xfId="1" applyFont="1" applyFill="1" applyAlignment="1">
      <alignment horizontal="center" vertical="center"/>
    </xf>
    <xf numFmtId="0" fontId="44" fillId="6" borderId="6" xfId="1" applyFont="1" applyFill="1" applyBorder="1" applyAlignment="1">
      <alignment horizontal="center" vertical="center"/>
    </xf>
    <xf numFmtId="0" fontId="84" fillId="2" borderId="5" xfId="0" applyFont="1" applyFill="1" applyBorder="1" applyAlignment="1">
      <alignment horizontal="left" vertical="center" wrapText="1"/>
    </xf>
    <xf numFmtId="0" fontId="84" fillId="2" borderId="0" xfId="0" applyFont="1" applyFill="1" applyAlignment="1">
      <alignment horizontal="left" vertical="center" wrapText="1"/>
    </xf>
    <xf numFmtId="0" fontId="84" fillId="2" borderId="6" xfId="0" applyFont="1" applyFill="1" applyBorder="1" applyAlignment="1">
      <alignment horizontal="left" vertical="center" wrapText="1"/>
    </xf>
    <xf numFmtId="0" fontId="84" fillId="2" borderId="5" xfId="0" applyFont="1" applyFill="1" applyBorder="1" applyAlignment="1">
      <alignment horizontal="left" vertical="center"/>
    </xf>
    <xf numFmtId="0" fontId="84" fillId="2" borderId="0" xfId="0" applyFont="1" applyFill="1" applyAlignment="1">
      <alignment horizontal="left" vertical="center"/>
    </xf>
    <xf numFmtId="0" fontId="84" fillId="2" borderId="6" xfId="0" applyFont="1" applyFill="1" applyBorder="1" applyAlignment="1">
      <alignment horizontal="left" vertical="center"/>
    </xf>
    <xf numFmtId="0" fontId="43" fillId="6" borderId="19" xfId="131" applyFont="1" applyFill="1" applyBorder="1" applyAlignment="1">
      <alignment horizontal="center" vertical="center"/>
    </xf>
    <xf numFmtId="0" fontId="43" fillId="6" borderId="9" xfId="131" applyFont="1" applyFill="1" applyBorder="1" applyAlignment="1">
      <alignment horizontal="center" vertical="center"/>
    </xf>
    <xf numFmtId="0" fontId="43" fillId="6" borderId="20" xfId="131" applyFont="1" applyFill="1" applyBorder="1" applyAlignment="1">
      <alignment horizontal="center" vertical="center"/>
    </xf>
    <xf numFmtId="0" fontId="93" fillId="12" borderId="5" xfId="0" applyFont="1" applyFill="1" applyBorder="1" applyAlignment="1">
      <alignment horizontal="right" vertical="center" wrapText="1"/>
    </xf>
    <xf numFmtId="0" fontId="93" fillId="12" borderId="0" xfId="0" applyFont="1" applyFill="1" applyAlignment="1">
      <alignment horizontal="right" vertical="center" wrapText="1"/>
    </xf>
    <xf numFmtId="0" fontId="93" fillId="12" borderId="6" xfId="0" applyFont="1" applyFill="1" applyBorder="1" applyAlignment="1">
      <alignment horizontal="right" vertical="center" wrapText="1"/>
    </xf>
    <xf numFmtId="0" fontId="95" fillId="6" borderId="7" xfId="1" applyFont="1" applyFill="1" applyBorder="1" applyAlignment="1">
      <alignment horizontal="center" vertical="center"/>
    </xf>
    <xf numFmtId="0" fontId="95" fillId="6" borderId="8" xfId="1" applyFont="1" applyFill="1" applyBorder="1" applyAlignment="1">
      <alignment horizontal="center" vertical="center"/>
    </xf>
    <xf numFmtId="0" fontId="95" fillId="6" borderId="18" xfId="1" applyFont="1" applyFill="1" applyBorder="1" applyAlignment="1">
      <alignment horizontal="center" vertical="center"/>
    </xf>
    <xf numFmtId="0" fontId="38" fillId="2" borderId="22" xfId="0" applyFont="1" applyFill="1" applyBorder="1" applyAlignment="1">
      <alignment horizontal="center" vertical="center"/>
    </xf>
    <xf numFmtId="0" fontId="38" fillId="2" borderId="21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40" fillId="2" borderId="22" xfId="0" applyFont="1" applyFill="1" applyBorder="1" applyAlignment="1">
      <alignment horizontal="center" vertical="center"/>
    </xf>
    <xf numFmtId="0" fontId="40" fillId="2" borderId="21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0" xfId="379" applyFont="1" applyFill="1" applyAlignment="1">
      <alignment horizontal="center" vertical="center"/>
    </xf>
    <xf numFmtId="0" fontId="40" fillId="2" borderId="8" xfId="379" applyFont="1" applyFill="1" applyBorder="1" applyAlignment="1">
      <alignment horizontal="center" vertical="center"/>
    </xf>
    <xf numFmtId="0" fontId="40" fillId="0" borderId="4" xfId="167" applyFont="1" applyBorder="1" applyAlignment="1">
      <alignment horizontal="center" vertical="center" wrapText="1"/>
    </xf>
    <xf numFmtId="0" fontId="40" fillId="0" borderId="0" xfId="167" applyFont="1" applyAlignment="1">
      <alignment horizontal="center" vertical="center" wrapText="1"/>
    </xf>
    <xf numFmtId="0" fontId="31" fillId="0" borderId="3" xfId="167" applyFont="1" applyBorder="1" applyAlignment="1">
      <alignment horizontal="center" vertical="center" wrapText="1"/>
    </xf>
    <xf numFmtId="0" fontId="31" fillId="0" borderId="16" xfId="167" applyFont="1" applyBorder="1" applyAlignment="1">
      <alignment horizontal="center" vertical="center" wrapText="1"/>
    </xf>
    <xf numFmtId="0" fontId="31" fillId="0" borderId="7" xfId="167" applyFont="1" applyBorder="1" applyAlignment="1">
      <alignment horizontal="center" vertical="center" wrapText="1"/>
    </xf>
    <xf numFmtId="0" fontId="31" fillId="0" borderId="18" xfId="167" applyFont="1" applyBorder="1" applyAlignment="1">
      <alignment horizontal="center" vertical="center" wrapText="1"/>
    </xf>
    <xf numFmtId="0" fontId="97" fillId="6" borderId="19" xfId="167" applyFont="1" applyFill="1" applyBorder="1" applyAlignment="1">
      <alignment horizontal="center" vertical="center"/>
    </xf>
    <xf numFmtId="0" fontId="97" fillId="6" borderId="9" xfId="167" applyFont="1" applyFill="1" applyBorder="1" applyAlignment="1">
      <alignment horizontal="center" vertical="center"/>
    </xf>
    <xf numFmtId="0" fontId="97" fillId="6" borderId="20" xfId="167" applyFont="1" applyFill="1" applyBorder="1" applyAlignment="1">
      <alignment horizontal="center" vertical="center"/>
    </xf>
    <xf numFmtId="0" fontId="99" fillId="0" borderId="5" xfId="167" applyFont="1" applyBorder="1" applyAlignment="1">
      <alignment horizontal="center" vertical="center"/>
    </xf>
    <xf numFmtId="0" fontId="99" fillId="0" borderId="0" xfId="167" applyFont="1" applyAlignment="1">
      <alignment horizontal="center" vertical="center"/>
    </xf>
    <xf numFmtId="0" fontId="99" fillId="0" borderId="6" xfId="167" applyFont="1" applyBorder="1" applyAlignment="1">
      <alignment horizontal="center" vertical="center"/>
    </xf>
    <xf numFmtId="0" fontId="129" fillId="0" borderId="4" xfId="173" applyFont="1" applyBorder="1" applyAlignment="1">
      <alignment horizontal="left" vertical="top" wrapText="1"/>
    </xf>
    <xf numFmtId="0" fontId="31" fillId="0" borderId="0" xfId="173" applyFont="1" applyAlignment="1">
      <alignment horizontal="left" vertical="center" wrapText="1"/>
    </xf>
    <xf numFmtId="0" fontId="95" fillId="7" borderId="4" xfId="167" applyFont="1" applyFill="1" applyBorder="1" applyAlignment="1">
      <alignment horizontal="center" vertical="center" wrapText="1"/>
    </xf>
    <xf numFmtId="0" fontId="95" fillId="7" borderId="16" xfId="167" applyFont="1" applyFill="1" applyBorder="1" applyAlignment="1">
      <alignment horizontal="center" vertical="center" wrapText="1"/>
    </xf>
    <xf numFmtId="0" fontId="95" fillId="7" borderId="8" xfId="167" applyFont="1" applyFill="1" applyBorder="1" applyAlignment="1">
      <alignment horizontal="center" vertical="center" wrapText="1"/>
    </xf>
    <xf numFmtId="0" fontId="95" fillId="7" borderId="18" xfId="167" applyFont="1" applyFill="1" applyBorder="1" applyAlignment="1">
      <alignment horizontal="center" vertical="center" wrapText="1"/>
    </xf>
    <xf numFmtId="0" fontId="96" fillId="0" borderId="3" xfId="167" applyFont="1" applyBorder="1" applyAlignment="1">
      <alignment horizontal="center" vertical="center" wrapText="1"/>
    </xf>
    <xf numFmtId="0" fontId="96" fillId="0" borderId="7" xfId="167" applyFont="1" applyBorder="1" applyAlignment="1">
      <alignment horizontal="center" vertical="center" wrapText="1"/>
    </xf>
    <xf numFmtId="0" fontId="96" fillId="0" borderId="22" xfId="167" applyFont="1" applyBorder="1" applyAlignment="1">
      <alignment horizontal="center" vertical="center" wrapText="1"/>
    </xf>
    <xf numFmtId="0" fontId="96" fillId="0" borderId="23" xfId="167" applyFont="1" applyBorder="1" applyAlignment="1">
      <alignment horizontal="center" vertical="center" wrapText="1"/>
    </xf>
    <xf numFmtId="0" fontId="31" fillId="0" borderId="4" xfId="167" applyFont="1" applyBorder="1" applyAlignment="1">
      <alignment horizontal="center" vertical="center" wrapText="1"/>
    </xf>
    <xf numFmtId="0" fontId="31" fillId="0" borderId="5" xfId="167" applyFont="1" applyBorder="1" applyAlignment="1">
      <alignment horizontal="center" vertical="center" wrapText="1"/>
    </xf>
    <xf numFmtId="0" fontId="31" fillId="0" borderId="0" xfId="167" applyFont="1" applyAlignment="1">
      <alignment horizontal="center" vertical="center" wrapText="1"/>
    </xf>
    <xf numFmtId="0" fontId="76" fillId="0" borderId="3" xfId="167" applyFont="1" applyBorder="1" applyAlignment="1">
      <alignment horizontal="center" vertical="center" wrapText="1"/>
    </xf>
    <xf numFmtId="0" fontId="76" fillId="0" borderId="4" xfId="167" applyFont="1" applyBorder="1" applyAlignment="1">
      <alignment horizontal="center" vertical="center" wrapText="1"/>
    </xf>
    <xf numFmtId="0" fontId="76" fillId="0" borderId="7" xfId="167" applyFont="1" applyBorder="1" applyAlignment="1">
      <alignment horizontal="center" vertical="center" wrapText="1"/>
    </xf>
    <xf numFmtId="0" fontId="76" fillId="0" borderId="8" xfId="167" applyFont="1" applyBorder="1" applyAlignment="1">
      <alignment horizontal="center" vertical="center" wrapText="1"/>
    </xf>
    <xf numFmtId="0" fontId="76" fillId="0" borderId="3" xfId="173" applyFont="1" applyBorder="1" applyAlignment="1">
      <alignment horizontal="center" vertical="center" wrapText="1"/>
    </xf>
    <xf numFmtId="0" fontId="76" fillId="0" borderId="4" xfId="173" applyFont="1" applyBorder="1" applyAlignment="1">
      <alignment horizontal="center" vertical="center" wrapText="1"/>
    </xf>
    <xf numFmtId="0" fontId="76" fillId="0" borderId="5" xfId="173" applyFont="1" applyBorder="1" applyAlignment="1">
      <alignment horizontal="center" vertical="center" wrapText="1"/>
    </xf>
    <xf numFmtId="0" fontId="76" fillId="0" borderId="0" xfId="173" applyFont="1" applyAlignment="1">
      <alignment horizontal="center" vertical="center" wrapText="1"/>
    </xf>
    <xf numFmtId="0" fontId="31" fillId="0" borderId="22" xfId="167" applyFont="1" applyBorder="1" applyAlignment="1">
      <alignment horizontal="center" vertical="center" wrapText="1"/>
    </xf>
    <xf numFmtId="0" fontId="31" fillId="0" borderId="23" xfId="167" applyFont="1" applyBorder="1" applyAlignment="1">
      <alignment horizontal="center" vertical="center" wrapText="1"/>
    </xf>
    <xf numFmtId="0" fontId="31" fillId="0" borderId="2" xfId="167" applyFont="1" applyBorder="1" applyAlignment="1">
      <alignment horizontal="center" vertical="center" wrapText="1"/>
    </xf>
    <xf numFmtId="0" fontId="95" fillId="7" borderId="4" xfId="173" applyFont="1" applyFill="1" applyBorder="1" applyAlignment="1">
      <alignment horizontal="center" vertical="center" wrapText="1"/>
    </xf>
    <xf numFmtId="0" fontId="95" fillId="7" borderId="16" xfId="173" applyFont="1" applyFill="1" applyBorder="1" applyAlignment="1">
      <alignment horizontal="center" vertical="center" wrapText="1"/>
    </xf>
    <xf numFmtId="0" fontId="95" fillId="7" borderId="0" xfId="173" applyFont="1" applyFill="1" applyAlignment="1">
      <alignment horizontal="center" vertical="center" wrapText="1"/>
    </xf>
    <xf numFmtId="0" fontId="95" fillId="7" borderId="6" xfId="173" applyFont="1" applyFill="1" applyBorder="1" applyAlignment="1">
      <alignment horizontal="center" vertical="center" wrapText="1"/>
    </xf>
    <xf numFmtId="0" fontId="40" fillId="0" borderId="2" xfId="167" applyFont="1" applyBorder="1" applyAlignment="1">
      <alignment horizontal="center" vertical="center" wrapText="1"/>
    </xf>
    <xf numFmtId="0" fontId="47" fillId="0" borderId="0" xfId="173" applyFont="1" applyAlignment="1">
      <alignment horizontal="center" vertical="center"/>
    </xf>
    <xf numFmtId="0" fontId="47" fillId="0" borderId="19" xfId="173" applyFont="1" applyBorder="1" applyAlignment="1">
      <alignment horizontal="left" vertical="center"/>
    </xf>
    <xf numFmtId="0" fontId="47" fillId="0" borderId="20" xfId="173" applyFont="1" applyBorder="1" applyAlignment="1">
      <alignment horizontal="left" vertical="center"/>
    </xf>
    <xf numFmtId="0" fontId="76" fillId="0" borderId="2" xfId="173" applyFont="1" applyBorder="1" applyAlignment="1">
      <alignment horizontal="center" vertical="center" wrapText="1"/>
    </xf>
    <xf numFmtId="0" fontId="31" fillId="0" borderId="2" xfId="173" applyFont="1" applyBorder="1" applyAlignment="1">
      <alignment horizontal="center" vertical="center" wrapText="1"/>
    </xf>
    <xf numFmtId="0" fontId="95" fillId="7" borderId="2" xfId="173" applyFont="1" applyFill="1" applyBorder="1" applyAlignment="1">
      <alignment horizontal="center" vertical="center" wrapText="1"/>
    </xf>
    <xf numFmtId="171" fontId="82" fillId="0" borderId="2" xfId="173" applyNumberFormat="1" applyFont="1" applyBorder="1" applyAlignment="1">
      <alignment horizontal="center" vertical="center" wrapText="1"/>
    </xf>
    <xf numFmtId="0" fontId="100" fillId="0" borderId="22" xfId="173" applyFont="1" applyBorder="1" applyAlignment="1">
      <alignment horizontal="center" vertical="center"/>
    </xf>
    <xf numFmtId="0" fontId="100" fillId="0" borderId="21" xfId="173" applyFont="1" applyBorder="1" applyAlignment="1">
      <alignment horizontal="center" vertical="center"/>
    </xf>
    <xf numFmtId="0" fontId="100" fillId="0" borderId="23" xfId="173" applyFont="1" applyBorder="1" applyAlignment="1">
      <alignment horizontal="center" vertical="center"/>
    </xf>
    <xf numFmtId="0" fontId="47" fillId="0" borderId="2" xfId="173" applyFont="1" applyBorder="1" applyAlignment="1">
      <alignment horizontal="center" vertical="center" wrapText="1"/>
    </xf>
    <xf numFmtId="0" fontId="130" fillId="0" borderId="0" xfId="168" applyFont="1" applyAlignment="1">
      <alignment horizontal="left" wrapText="1"/>
    </xf>
    <xf numFmtId="0" fontId="130" fillId="0" borderId="6" xfId="168" applyFont="1" applyBorder="1" applyAlignment="1">
      <alignment horizontal="left" wrapText="1"/>
    </xf>
    <xf numFmtId="0" fontId="47" fillId="0" borderId="19" xfId="173" applyFont="1" applyBorder="1" applyAlignment="1">
      <alignment horizontal="center" vertical="center"/>
    </xf>
    <xf numFmtId="0" fontId="47" fillId="0" borderId="20" xfId="173" applyFont="1" applyBorder="1" applyAlignment="1">
      <alignment horizontal="center" vertical="center"/>
    </xf>
    <xf numFmtId="0" fontId="100" fillId="0" borderId="3" xfId="167" applyFont="1" applyBorder="1" applyAlignment="1">
      <alignment horizontal="center" vertical="center"/>
    </xf>
    <xf numFmtId="0" fontId="100" fillId="0" borderId="16" xfId="167" applyFont="1" applyBorder="1" applyAlignment="1">
      <alignment horizontal="center" vertical="center"/>
    </xf>
    <xf numFmtId="0" fontId="100" fillId="0" borderId="5" xfId="167" applyFont="1" applyBorder="1" applyAlignment="1">
      <alignment horizontal="center" vertical="center"/>
    </xf>
    <xf numFmtId="0" fontId="100" fillId="0" borderId="6" xfId="167" applyFont="1" applyBorder="1" applyAlignment="1">
      <alignment horizontal="center" vertical="center"/>
    </xf>
    <xf numFmtId="0" fontId="100" fillId="0" borderId="7" xfId="167" applyFont="1" applyBorder="1" applyAlignment="1">
      <alignment horizontal="center" vertical="center"/>
    </xf>
    <xf numFmtId="0" fontId="100" fillId="0" borderId="18" xfId="167" applyFont="1" applyBorder="1" applyAlignment="1">
      <alignment horizontal="center" vertical="center"/>
    </xf>
    <xf numFmtId="0" fontId="135" fillId="0" borderId="19" xfId="0" applyFont="1" applyBorder="1" applyAlignment="1">
      <alignment horizontal="center" vertical="center" wrapText="1"/>
    </xf>
    <xf numFmtId="0" fontId="135" fillId="0" borderId="20" xfId="0" applyFont="1" applyBorder="1" applyAlignment="1">
      <alignment horizontal="center" vertical="center" wrapText="1"/>
    </xf>
    <xf numFmtId="0" fontId="40" fillId="0" borderId="19" xfId="173" applyFont="1" applyBorder="1" applyAlignment="1">
      <alignment horizontal="center" vertical="center" wrapText="1"/>
    </xf>
    <xf numFmtId="0" fontId="40" fillId="0" borderId="9" xfId="173" applyFont="1" applyBorder="1" applyAlignment="1">
      <alignment horizontal="center" vertical="center" wrapText="1"/>
    </xf>
    <xf numFmtId="0" fontId="40" fillId="0" borderId="20" xfId="173" applyFont="1" applyBorder="1" applyAlignment="1">
      <alignment horizontal="center" vertical="center" wrapText="1"/>
    </xf>
    <xf numFmtId="0" fontId="130" fillId="0" borderId="0" xfId="732" applyFont="1" applyAlignment="1">
      <alignment horizontal="left" vertical="center" wrapText="1" readingOrder="1"/>
    </xf>
    <xf numFmtId="0" fontId="130" fillId="0" borderId="6" xfId="732" applyFont="1" applyBorder="1" applyAlignment="1">
      <alignment horizontal="left" vertical="center" wrapText="1" readingOrder="1"/>
    </xf>
    <xf numFmtId="0" fontId="57" fillId="0" borderId="22" xfId="167" applyFont="1" applyBorder="1" applyAlignment="1">
      <alignment horizontal="center" vertical="center"/>
    </xf>
    <xf numFmtId="0" fontId="57" fillId="0" borderId="21" xfId="167" applyFont="1" applyBorder="1" applyAlignment="1">
      <alignment horizontal="center" vertical="center"/>
    </xf>
    <xf numFmtId="0" fontId="57" fillId="0" borderId="23" xfId="167" applyFont="1" applyBorder="1" applyAlignment="1">
      <alignment horizontal="center" vertical="center"/>
    </xf>
    <xf numFmtId="171" fontId="98" fillId="0" borderId="22" xfId="167" applyNumberFormat="1" applyFont="1" applyBorder="1" applyAlignment="1">
      <alignment horizontal="center" vertical="center"/>
    </xf>
    <xf numFmtId="171" fontId="98" fillId="0" borderId="21" xfId="167" applyNumberFormat="1" applyFont="1" applyBorder="1" applyAlignment="1">
      <alignment horizontal="center" vertical="center"/>
    </xf>
    <xf numFmtId="171" fontId="98" fillId="0" borderId="23" xfId="167" applyNumberFormat="1" applyFont="1" applyBorder="1" applyAlignment="1">
      <alignment horizontal="center" vertical="center"/>
    </xf>
    <xf numFmtId="0" fontId="129" fillId="0" borderId="0" xfId="732" applyFont="1" applyAlignment="1">
      <alignment horizontal="center" vertical="center" wrapText="1" readingOrder="1"/>
    </xf>
    <xf numFmtId="0" fontId="129" fillId="0" borderId="6" xfId="732" applyFont="1" applyBorder="1" applyAlignment="1">
      <alignment horizontal="center" vertical="center" wrapText="1" readingOrder="1"/>
    </xf>
    <xf numFmtId="0" fontId="100" fillId="2" borderId="2" xfId="173" applyFont="1" applyFill="1" applyBorder="1" applyAlignment="1">
      <alignment horizontal="center" vertical="center"/>
    </xf>
    <xf numFmtId="0" fontId="57" fillId="0" borderId="2" xfId="173" applyFont="1" applyBorder="1" applyAlignment="1">
      <alignment horizontal="center" vertical="center" wrapText="1"/>
    </xf>
    <xf numFmtId="0" fontId="49" fillId="2" borderId="0" xfId="131" applyFont="1" applyFill="1" applyBorder="1" applyAlignment="1">
      <alignment horizontal="left"/>
    </xf>
    <xf numFmtId="174" fontId="62" fillId="2" borderId="0" xfId="0" applyNumberFormat="1" applyFont="1" applyFill="1" applyBorder="1" applyAlignment="1">
      <alignment horizontal="center" vertical="center"/>
    </xf>
    <xf numFmtId="0" fontId="60" fillId="2" borderId="0" xfId="1" applyFont="1" applyFill="1" applyBorder="1" applyAlignment="1">
      <alignment horizontal="center" vertical="center"/>
    </xf>
    <xf numFmtId="0" fontId="110" fillId="2" borderId="0" xfId="0" applyFont="1" applyFill="1" applyBorder="1" applyAlignment="1">
      <alignment horizontal="center" vertical="center"/>
    </xf>
    <xf numFmtId="0" fontId="136" fillId="2" borderId="0" xfId="1" applyFont="1" applyFill="1" applyBorder="1" applyAlignment="1">
      <alignment horizontal="center" vertical="center"/>
    </xf>
    <xf numFmtId="0" fontId="107" fillId="2" borderId="0" xfId="0" applyFont="1" applyFill="1" applyBorder="1" applyAlignment="1">
      <alignment horizontal="center" vertical="center"/>
    </xf>
    <xf numFmtId="0" fontId="61" fillId="2" borderId="0" xfId="0" applyFont="1" applyFill="1" applyBorder="1" applyAlignment="1">
      <alignment horizontal="center" vertical="center"/>
    </xf>
    <xf numFmtId="174" fontId="40" fillId="2" borderId="0" xfId="0" applyNumberFormat="1" applyFont="1" applyFill="1" applyBorder="1" applyAlignment="1">
      <alignment horizontal="center" vertical="center"/>
    </xf>
    <xf numFmtId="171" fontId="16" fillId="2" borderId="0" xfId="0" applyNumberFormat="1" applyFont="1" applyFill="1" applyBorder="1" applyAlignment="1">
      <alignment horizontal="right" vertical="center"/>
    </xf>
    <xf numFmtId="0" fontId="138" fillId="8" borderId="8" xfId="1" applyFont="1" applyFill="1" applyBorder="1" applyAlignment="1">
      <alignment horizontal="center" vertical="center"/>
    </xf>
    <xf numFmtId="0" fontId="54" fillId="8" borderId="9" xfId="1" applyFont="1" applyFill="1" applyBorder="1" applyAlignment="1">
      <alignment horizontal="center" vertical="center" wrapText="1"/>
    </xf>
    <xf numFmtId="0" fontId="139" fillId="8" borderId="8" xfId="1" applyFont="1" applyFill="1" applyBorder="1" applyAlignment="1">
      <alignment horizontal="center" vertical="center" wrapText="1"/>
    </xf>
    <xf numFmtId="175" fontId="55" fillId="8" borderId="9" xfId="0" applyNumberFormat="1" applyFont="1" applyFill="1" applyBorder="1" applyAlignment="1">
      <alignment horizontal="center" vertical="center" wrapText="1"/>
    </xf>
    <xf numFmtId="0" fontId="53" fillId="17" borderId="8" xfId="0" applyFont="1" applyFill="1" applyBorder="1" applyAlignment="1">
      <alignment horizontal="center" vertical="center" wrapText="1"/>
    </xf>
    <xf numFmtId="0" fontId="45" fillId="14" borderId="9" xfId="0" applyFont="1" applyFill="1" applyBorder="1" applyAlignment="1">
      <alignment horizontal="center" vertical="center" wrapText="1"/>
    </xf>
    <xf numFmtId="0" fontId="49" fillId="2" borderId="0" xfId="131" applyFont="1" applyFill="1" applyBorder="1" applyAlignment="1">
      <alignment horizontal="center" vertical="top"/>
    </xf>
  </cellXfs>
  <cellStyles count="733">
    <cellStyle name="_x0007_" xfId="9"/>
    <cellStyle name="_x0007_ 2" xfId="16"/>
    <cellStyle name="_x0007_ 2 2" xfId="58"/>
    <cellStyle name="_x0007_ 3" xfId="17"/>
    <cellStyle name="_x0007_ 3 2" xfId="59"/>
    <cellStyle name="_x0007_ 4" xfId="18"/>
    <cellStyle name="_x0007_ 4 2" xfId="60"/>
    <cellStyle name="_x0007_ 5" xfId="57"/>
    <cellStyle name="_x0007__Kentatsu_Line-up_2011_12.10.10" xfId="4"/>
    <cellStyle name="_Split" xfId="8"/>
    <cellStyle name="_Split 2" xfId="61"/>
    <cellStyle name="_Лист1" xfId="19"/>
    <cellStyle name="_Лист1 2" xfId="62"/>
    <cellStyle name="40% - Акцент5 2" xfId="170"/>
    <cellStyle name="40% - Акцент5 2 2" xfId="309"/>
    <cellStyle name="40% - Акцент5 2 2 2" xfId="583"/>
    <cellStyle name="40% - Акцент5 2 3" xfId="447"/>
    <cellStyle name="Гиперссылка" xfId="131" builtinId="8"/>
    <cellStyle name="Гиперссылка 2" xfId="164"/>
    <cellStyle name="Денежный 2" xfId="723"/>
    <cellStyle name="Обычный" xfId="0" builtinId="0"/>
    <cellStyle name="Обычный 10" xfId="56"/>
    <cellStyle name="Обычный 10 2" xfId="126"/>
    <cellStyle name="Обычный 10 2 2" xfId="132"/>
    <cellStyle name="Обычный 10 2 2 2" xfId="208"/>
    <cellStyle name="Обычный 10 2 2 2 2" xfId="345"/>
    <cellStyle name="Обычный 10 2 2 2 2 2" xfId="619"/>
    <cellStyle name="Обычный 10 2 2 2 3" xfId="483"/>
    <cellStyle name="Обычный 10 2 2 3" xfId="275"/>
    <cellStyle name="Обычный 10 2 2 3 2" xfId="549"/>
    <cellStyle name="Обычный 10 2 2 4" xfId="413"/>
    <cellStyle name="Обычный 10 2 2 5" xfId="690"/>
    <cellStyle name="Обычный 10 2 3" xfId="203"/>
    <cellStyle name="Обычный 10 2 3 2" xfId="340"/>
    <cellStyle name="Обычный 10 2 3 2 2" xfId="614"/>
    <cellStyle name="Обычный 10 2 3 3" xfId="478"/>
    <cellStyle name="Обычный 10 2 4" xfId="270"/>
    <cellStyle name="Обычный 10 2 4 2" xfId="544"/>
    <cellStyle name="Обычный 10 2 5" xfId="408"/>
    <cellStyle name="Обычный 10 2 6" xfId="658"/>
    <cellStyle name="Обычный 10 3" xfId="133"/>
    <cellStyle name="Обычный 10 3 2" xfId="209"/>
    <cellStyle name="Обычный 10 3 2 2" xfId="346"/>
    <cellStyle name="Обычный 10 3 2 2 2" xfId="620"/>
    <cellStyle name="Обычный 10 3 2 3" xfId="484"/>
    <cellStyle name="Обычный 10 3 3" xfId="276"/>
    <cellStyle name="Обычный 10 3 3 2" xfId="550"/>
    <cellStyle name="Обычный 10 3 4" xfId="414"/>
    <cellStyle name="Обычный 10 3 5" xfId="689"/>
    <cellStyle name="Обычный 10 4" xfId="188"/>
    <cellStyle name="Обычный 10 4 2" xfId="325"/>
    <cellStyle name="Обычный 10 4 2 2" xfId="599"/>
    <cellStyle name="Обычный 10 4 3" xfId="463"/>
    <cellStyle name="Обычный 10 5" xfId="255"/>
    <cellStyle name="Обычный 10 5 2" xfId="529"/>
    <cellStyle name="Обычный 10 6" xfId="393"/>
    <cellStyle name="Обычный 10 7" xfId="657"/>
    <cellStyle name="Обычный 100" xfId="732"/>
    <cellStyle name="Обычный 11" xfId="99"/>
    <cellStyle name="Обычный 11 2" xfId="129"/>
    <cellStyle name="Обычный 11 2 2" xfId="134"/>
    <cellStyle name="Обычный 11 2 2 2" xfId="210"/>
    <cellStyle name="Обычный 11 2 2 2 2" xfId="347"/>
    <cellStyle name="Обычный 11 2 2 2 2 2" xfId="621"/>
    <cellStyle name="Обычный 11 2 2 2 3" xfId="485"/>
    <cellStyle name="Обычный 11 2 2 3" xfId="277"/>
    <cellStyle name="Обычный 11 2 2 3 2" xfId="551"/>
    <cellStyle name="Обычный 11 2 2 4" xfId="415"/>
    <cellStyle name="Обычный 11 2 2 5" xfId="692"/>
    <cellStyle name="Обычный 11 2 3" xfId="206"/>
    <cellStyle name="Обычный 11 2 3 2" xfId="343"/>
    <cellStyle name="Обычный 11 2 3 2 2" xfId="617"/>
    <cellStyle name="Обычный 11 2 3 3" xfId="481"/>
    <cellStyle name="Обычный 11 2 4" xfId="273"/>
    <cellStyle name="Обычный 11 2 4 2" xfId="547"/>
    <cellStyle name="Обычный 11 2 5" xfId="411"/>
    <cellStyle name="Обычный 11 2 6" xfId="660"/>
    <cellStyle name="Обычный 11 3" xfId="135"/>
    <cellStyle name="Обычный 11 3 2" xfId="211"/>
    <cellStyle name="Обычный 11 3 2 2" xfId="348"/>
    <cellStyle name="Обычный 11 3 2 2 2" xfId="622"/>
    <cellStyle name="Обычный 11 3 2 3" xfId="486"/>
    <cellStyle name="Обычный 11 3 3" xfId="278"/>
    <cellStyle name="Обычный 11 3 3 2" xfId="552"/>
    <cellStyle name="Обычный 11 3 4" xfId="416"/>
    <cellStyle name="Обычный 11 3 5" xfId="691"/>
    <cellStyle name="Обычный 11 4" xfId="191"/>
    <cellStyle name="Обычный 11 4 2" xfId="328"/>
    <cellStyle name="Обычный 11 4 2 2" xfId="602"/>
    <cellStyle name="Обычный 11 4 3" xfId="466"/>
    <cellStyle name="Обычный 11 5" xfId="258"/>
    <cellStyle name="Обычный 11 5 2" xfId="532"/>
    <cellStyle name="Обычный 11 6" xfId="396"/>
    <cellStyle name="Обычный 11 7" xfId="659"/>
    <cellStyle name="Обычный 12" xfId="103"/>
    <cellStyle name="Обычный 12 2" xfId="130"/>
    <cellStyle name="Обычный 12 2 2" xfId="136"/>
    <cellStyle name="Обычный 12 2 2 2" xfId="212"/>
    <cellStyle name="Обычный 12 2 2 2 2" xfId="349"/>
    <cellStyle name="Обычный 12 2 2 2 2 2" xfId="623"/>
    <cellStyle name="Обычный 12 2 2 2 3" xfId="487"/>
    <cellStyle name="Обычный 12 2 2 3" xfId="279"/>
    <cellStyle name="Обычный 12 2 2 3 2" xfId="553"/>
    <cellStyle name="Обычный 12 2 2 4" xfId="417"/>
    <cellStyle name="Обычный 12 2 2 5" xfId="694"/>
    <cellStyle name="Обычный 12 2 3" xfId="207"/>
    <cellStyle name="Обычный 12 2 3 2" xfId="344"/>
    <cellStyle name="Обычный 12 2 3 2 2" xfId="618"/>
    <cellStyle name="Обычный 12 2 3 3" xfId="482"/>
    <cellStyle name="Обычный 12 2 4" xfId="274"/>
    <cellStyle name="Обычный 12 2 4 2" xfId="548"/>
    <cellStyle name="Обычный 12 2 5" xfId="412"/>
    <cellStyle name="Обычный 12 2 6" xfId="662"/>
    <cellStyle name="Обычный 12 3" xfId="137"/>
    <cellStyle name="Обычный 12 3 2" xfId="213"/>
    <cellStyle name="Обычный 12 3 2 2" xfId="350"/>
    <cellStyle name="Обычный 12 3 2 2 2" xfId="624"/>
    <cellStyle name="Обычный 12 3 2 3" xfId="488"/>
    <cellStyle name="Обычный 12 3 3" xfId="280"/>
    <cellStyle name="Обычный 12 3 3 2" xfId="554"/>
    <cellStyle name="Обычный 12 3 4" xfId="418"/>
    <cellStyle name="Обычный 12 3 5" xfId="693"/>
    <cellStyle name="Обычный 12 4" xfId="192"/>
    <cellStyle name="Обычный 12 4 2" xfId="329"/>
    <cellStyle name="Обычный 12 4 2 2" xfId="603"/>
    <cellStyle name="Обычный 12 4 3" xfId="467"/>
    <cellStyle name="Обычный 12 5" xfId="259"/>
    <cellStyle name="Обычный 12 5 2" xfId="533"/>
    <cellStyle name="Обычный 12 6" xfId="397"/>
    <cellStyle name="Обычный 12 7" xfId="661"/>
    <cellStyle name="Обычный 13" xfId="12"/>
    <cellStyle name="Обычный 13 2" xfId="138"/>
    <cellStyle name="Обычный 13 2 2" xfId="214"/>
    <cellStyle name="Обычный 13 2 2 2" xfId="351"/>
    <cellStyle name="Обычный 13 2 2 2 2" xfId="625"/>
    <cellStyle name="Обычный 13 2 2 3" xfId="489"/>
    <cellStyle name="Обычный 13 2 3" xfId="281"/>
    <cellStyle name="Обычный 13 2 3 2" xfId="555"/>
    <cellStyle name="Обычный 13 2 4" xfId="419"/>
    <cellStyle name="Обычный 13 2 5" xfId="695"/>
    <cellStyle name="Обычный 13 3" xfId="178"/>
    <cellStyle name="Обычный 13 3 2" xfId="315"/>
    <cellStyle name="Обычный 13 3 2 2" xfId="589"/>
    <cellStyle name="Обычный 13 3 3" xfId="453"/>
    <cellStyle name="Обычный 13 4" xfId="245"/>
    <cellStyle name="Обычный 13 4 2" xfId="519"/>
    <cellStyle name="Обычный 13 5" xfId="383"/>
    <cellStyle name="Обычный 13 6" xfId="663"/>
    <cellStyle name="Обычный 14" xfId="116"/>
    <cellStyle name="Обычный 14 2" xfId="139"/>
    <cellStyle name="Обычный 14 2 2" xfId="215"/>
    <cellStyle name="Обычный 14 2 2 2" xfId="352"/>
    <cellStyle name="Обычный 14 2 2 2 2" xfId="626"/>
    <cellStyle name="Обычный 14 2 2 3" xfId="490"/>
    <cellStyle name="Обычный 14 2 3" xfId="282"/>
    <cellStyle name="Обычный 14 2 3 2" xfId="556"/>
    <cellStyle name="Обычный 14 2 4" xfId="420"/>
    <cellStyle name="Обычный 14 2 5" xfId="696"/>
    <cellStyle name="Обычный 14 3" xfId="193"/>
    <cellStyle name="Обычный 14 3 2" xfId="330"/>
    <cellStyle name="Обычный 14 3 2 2" xfId="604"/>
    <cellStyle name="Обычный 14 3 3" xfId="468"/>
    <cellStyle name="Обычный 14 4" xfId="260"/>
    <cellStyle name="Обычный 14 4 2" xfId="534"/>
    <cellStyle name="Обычный 14 5" xfId="398"/>
    <cellStyle name="Обычный 14 6" xfId="664"/>
    <cellStyle name="Обычный 15" xfId="165"/>
    <cellStyle name="Обычный 15 2" xfId="167"/>
    <cellStyle name="Обычный 15 2 2" xfId="241"/>
    <cellStyle name="Обычный 15 2 2 2" xfId="378"/>
    <cellStyle name="Обычный 15 2 2 2 2" xfId="652"/>
    <cellStyle name="Обычный 15 2 2 3" xfId="516"/>
    <cellStyle name="Обычный 15 2 3" xfId="308"/>
    <cellStyle name="Обычный 15 2 3 2" xfId="582"/>
    <cellStyle name="Обычный 15 2 4" xfId="380"/>
    <cellStyle name="Обычный 15 2 4 2" xfId="654"/>
    <cellStyle name="Обычный 15 2 4 3" xfId="726"/>
    <cellStyle name="Обычный 15 2 4 4" xfId="730"/>
    <cellStyle name="Обычный 15 2 5" xfId="446"/>
    <cellStyle name="Обычный 15 2 6" xfId="720"/>
    <cellStyle name="Обычный 15 3" xfId="173"/>
    <cellStyle name="Обычный 15 3 2" xfId="311"/>
    <cellStyle name="Обычный 15 3 2 2" xfId="585"/>
    <cellStyle name="Обычный 15 3 3" xfId="449"/>
    <cellStyle name="Обычный 15 3 4" xfId="721"/>
    <cellStyle name="Обычный 15 4" xfId="240"/>
    <cellStyle name="Обычный 15 4 2" xfId="377"/>
    <cellStyle name="Обычный 15 4 2 2" xfId="651"/>
    <cellStyle name="Обычный 15 4 3" xfId="515"/>
    <cellStyle name="Обычный 15 5" xfId="307"/>
    <cellStyle name="Обычный 15 5 2" xfId="581"/>
    <cellStyle name="Обычный 15 6" xfId="445"/>
    <cellStyle name="Обычный 15 7" xfId="719"/>
    <cellStyle name="Обычный 16" xfId="174"/>
    <cellStyle name="Обычный 16 2" xfId="312"/>
    <cellStyle name="Обычный 16 2 2" xfId="586"/>
    <cellStyle name="Обычный 16 3" xfId="450"/>
    <cellStyle name="Обычный 16 4" xfId="727"/>
    <cellStyle name="Обычный 17" xfId="379"/>
    <cellStyle name="Обычный 17 2" xfId="653"/>
    <cellStyle name="Обычный 17 3" xfId="725"/>
    <cellStyle name="Обычный 17 4" xfId="729"/>
    <cellStyle name="Обычный 2" xfId="5"/>
    <cellStyle name="Обычный 2 2" xfId="6"/>
    <cellStyle name="Обычный 2 2 2" xfId="37"/>
    <cellStyle name="Обычный 2 2 3" xfId="90"/>
    <cellStyle name="Обычный 2 2 4" xfId="20"/>
    <cellStyle name="Обычный 2 2 5" xfId="171"/>
    <cellStyle name="Обычный 2 3" xfId="63"/>
    <cellStyle name="Обычный 2 3 2" xfId="172"/>
    <cellStyle name="Обычный 2 3 2 2" xfId="310"/>
    <cellStyle name="Обычный 2 3 2 2 2" xfId="584"/>
    <cellStyle name="Обычный 2 3 2 3" xfId="448"/>
    <cellStyle name="Обычный 2 4" xfId="168"/>
    <cellStyle name="Обычный 2 9 2" xfId="722"/>
    <cellStyle name="Обычный 3" xfId="7"/>
    <cellStyle name="Обычный 3 2" xfId="36"/>
    <cellStyle name="Обычный 3 2 2" xfId="120"/>
    <cellStyle name="Обычный 3 2 2 2" xfId="140"/>
    <cellStyle name="Обычный 3 2 2 2 2" xfId="216"/>
    <cellStyle name="Обычный 3 2 2 2 2 2" xfId="353"/>
    <cellStyle name="Обычный 3 2 2 2 2 2 2" xfId="627"/>
    <cellStyle name="Обычный 3 2 2 2 2 3" xfId="491"/>
    <cellStyle name="Обычный 3 2 2 2 3" xfId="283"/>
    <cellStyle name="Обычный 3 2 2 2 3 2" xfId="557"/>
    <cellStyle name="Обычный 3 2 2 2 4" xfId="421"/>
    <cellStyle name="Обычный 3 2 2 2 5" xfId="698"/>
    <cellStyle name="Обычный 3 2 2 3" xfId="197"/>
    <cellStyle name="Обычный 3 2 2 3 2" xfId="334"/>
    <cellStyle name="Обычный 3 2 2 3 2 2" xfId="608"/>
    <cellStyle name="Обычный 3 2 2 3 3" xfId="472"/>
    <cellStyle name="Обычный 3 2 2 4" xfId="264"/>
    <cellStyle name="Обычный 3 2 2 4 2" xfId="538"/>
    <cellStyle name="Обычный 3 2 2 5" xfId="402"/>
    <cellStyle name="Обычный 3 2 2 6" xfId="666"/>
    <cellStyle name="Обычный 3 2 3" xfId="141"/>
    <cellStyle name="Обычный 3 2 3 2" xfId="217"/>
    <cellStyle name="Обычный 3 2 3 2 2" xfId="354"/>
    <cellStyle name="Обычный 3 2 3 2 2 2" xfId="628"/>
    <cellStyle name="Обычный 3 2 3 2 3" xfId="492"/>
    <cellStyle name="Обычный 3 2 3 3" xfId="284"/>
    <cellStyle name="Обычный 3 2 3 3 2" xfId="558"/>
    <cellStyle name="Обычный 3 2 3 4" xfId="422"/>
    <cellStyle name="Обычный 3 2 3 5" xfId="697"/>
    <cellStyle name="Обычный 3 2 4" xfId="182"/>
    <cellStyle name="Обычный 3 2 4 2" xfId="319"/>
    <cellStyle name="Обычный 3 2 4 2 2" xfId="593"/>
    <cellStyle name="Обычный 3 2 4 3" xfId="457"/>
    <cellStyle name="Обычный 3 2 5" xfId="249"/>
    <cellStyle name="Обычный 3 2 5 2" xfId="523"/>
    <cellStyle name="Обычный 3 2 6" xfId="387"/>
    <cellStyle name="Обычный 3 2 7" xfId="665"/>
    <cellStyle name="Обычный 3 3" xfId="64"/>
    <cellStyle name="Обычный 3 4" xfId="21"/>
    <cellStyle name="Обычный 3 5" xfId="142"/>
    <cellStyle name="Обычный 3 5 2" xfId="218"/>
    <cellStyle name="Обычный 3 5 2 2" xfId="355"/>
    <cellStyle name="Обычный 3 5 2 2 2" xfId="629"/>
    <cellStyle name="Обычный 3 5 2 3" xfId="493"/>
    <cellStyle name="Обычный 3 5 3" xfId="285"/>
    <cellStyle name="Обычный 3 5 3 2" xfId="559"/>
    <cellStyle name="Обычный 3 5 4" xfId="423"/>
    <cellStyle name="Обычный 3 5 5" xfId="687"/>
    <cellStyle name="Обычный 3 6" xfId="176"/>
    <cellStyle name="Обычный 3 6 2" xfId="313"/>
    <cellStyle name="Обычный 3 6 2 2" xfId="587"/>
    <cellStyle name="Обычный 3 6 3" xfId="451"/>
    <cellStyle name="Обычный 3 7" xfId="243"/>
    <cellStyle name="Обычный 3 7 2" xfId="517"/>
    <cellStyle name="Обычный 3 8" xfId="381"/>
    <cellStyle name="Обычный 3 9" xfId="655"/>
    <cellStyle name="Обычный 4" xfId="10"/>
    <cellStyle name="Обычный 4 2" xfId="44"/>
    <cellStyle name="Обычный 4 2 2" xfId="122"/>
    <cellStyle name="Обычный 4 2 2 2" xfId="143"/>
    <cellStyle name="Обычный 4 2 2 2 2" xfId="219"/>
    <cellStyle name="Обычный 4 2 2 2 2 2" xfId="356"/>
    <cellStyle name="Обычный 4 2 2 2 2 2 2" xfId="630"/>
    <cellStyle name="Обычный 4 2 2 2 2 3" xfId="494"/>
    <cellStyle name="Обычный 4 2 2 2 3" xfId="286"/>
    <cellStyle name="Обычный 4 2 2 2 3 2" xfId="560"/>
    <cellStyle name="Обычный 4 2 2 2 4" xfId="424"/>
    <cellStyle name="Обычный 4 2 2 2 5" xfId="700"/>
    <cellStyle name="Обычный 4 2 2 3" xfId="199"/>
    <cellStyle name="Обычный 4 2 2 3 2" xfId="336"/>
    <cellStyle name="Обычный 4 2 2 3 2 2" xfId="610"/>
    <cellStyle name="Обычный 4 2 2 3 3" xfId="474"/>
    <cellStyle name="Обычный 4 2 2 4" xfId="266"/>
    <cellStyle name="Обычный 4 2 2 4 2" xfId="540"/>
    <cellStyle name="Обычный 4 2 2 5" xfId="404"/>
    <cellStyle name="Обычный 4 2 2 6" xfId="668"/>
    <cellStyle name="Обычный 4 2 3" xfId="144"/>
    <cellStyle name="Обычный 4 2 3 2" xfId="220"/>
    <cellStyle name="Обычный 4 2 3 2 2" xfId="357"/>
    <cellStyle name="Обычный 4 2 3 2 2 2" xfId="631"/>
    <cellStyle name="Обычный 4 2 3 2 3" xfId="495"/>
    <cellStyle name="Обычный 4 2 3 3" xfId="287"/>
    <cellStyle name="Обычный 4 2 3 3 2" xfId="561"/>
    <cellStyle name="Обычный 4 2 3 4" xfId="425"/>
    <cellStyle name="Обычный 4 2 3 5" xfId="699"/>
    <cellStyle name="Обычный 4 2 4" xfId="184"/>
    <cellStyle name="Обычный 4 2 4 2" xfId="321"/>
    <cellStyle name="Обычный 4 2 4 2 2" xfId="595"/>
    <cellStyle name="Обычный 4 2 4 3" xfId="459"/>
    <cellStyle name="Обычный 4 2 5" xfId="251"/>
    <cellStyle name="Обычный 4 2 5 2" xfId="525"/>
    <cellStyle name="Обычный 4 2 6" xfId="389"/>
    <cellStyle name="Обычный 4 2 7" xfId="667"/>
    <cellStyle name="Обычный 4 3" xfId="65"/>
    <cellStyle name="Обычный 4 4" xfId="22"/>
    <cellStyle name="Обычный 4 5" xfId="145"/>
    <cellStyle name="Обычный 4 5 2" xfId="221"/>
    <cellStyle name="Обычный 4 5 2 2" xfId="358"/>
    <cellStyle name="Обычный 4 5 2 2 2" xfId="632"/>
    <cellStyle name="Обычный 4 5 2 3" xfId="496"/>
    <cellStyle name="Обычный 4 5 3" xfId="288"/>
    <cellStyle name="Обычный 4 5 3 2" xfId="562"/>
    <cellStyle name="Обычный 4 5 4" xfId="426"/>
    <cellStyle name="Обычный 4 5 5" xfId="688"/>
    <cellStyle name="Обычный 4 6" xfId="177"/>
    <cellStyle name="Обычный 4 6 2" xfId="314"/>
    <cellStyle name="Обычный 4 6 2 2" xfId="588"/>
    <cellStyle name="Обычный 4 6 3" xfId="452"/>
    <cellStyle name="Обычный 4 7" xfId="244"/>
    <cellStyle name="Обычный 4 7 2" xfId="518"/>
    <cellStyle name="Обычный 4 8" xfId="382"/>
    <cellStyle name="Обычный 4 9" xfId="656"/>
    <cellStyle name="Обычный 5" xfId="1"/>
    <cellStyle name="Обычный 5 2" xfId="66"/>
    <cellStyle name="Обычный 6" xfId="13"/>
    <cellStyle name="Обычный 6 2" xfId="23"/>
    <cellStyle name="Обычный 6 2 2" xfId="79"/>
    <cellStyle name="Обычный 6 3" xfId="67"/>
    <cellStyle name="Обычный 6 4" xfId="117"/>
    <cellStyle name="Обычный 6 4 2" xfId="146"/>
    <cellStyle name="Обычный 6 4 2 2" xfId="222"/>
    <cellStyle name="Обычный 6 4 2 2 2" xfId="359"/>
    <cellStyle name="Обычный 6 4 2 2 2 2" xfId="633"/>
    <cellStyle name="Обычный 6 4 2 2 3" xfId="497"/>
    <cellStyle name="Обычный 6 4 2 3" xfId="289"/>
    <cellStyle name="Обычный 6 4 2 3 2" xfId="563"/>
    <cellStyle name="Обычный 6 4 2 4" xfId="427"/>
    <cellStyle name="Обычный 6 4 2 5" xfId="702"/>
    <cellStyle name="Обычный 6 4 3" xfId="194"/>
    <cellStyle name="Обычный 6 4 3 2" xfId="331"/>
    <cellStyle name="Обычный 6 4 3 2 2" xfId="605"/>
    <cellStyle name="Обычный 6 4 3 3" xfId="469"/>
    <cellStyle name="Обычный 6 4 4" xfId="261"/>
    <cellStyle name="Обычный 6 4 4 2" xfId="535"/>
    <cellStyle name="Обычный 6 4 5" xfId="399"/>
    <cellStyle name="Обычный 6 4 6" xfId="670"/>
    <cellStyle name="Обычный 6 5" xfId="147"/>
    <cellStyle name="Обычный 6 5 2" xfId="223"/>
    <cellStyle name="Обычный 6 5 2 2" xfId="360"/>
    <cellStyle name="Обычный 6 5 2 2 2" xfId="634"/>
    <cellStyle name="Обычный 6 5 2 3" xfId="498"/>
    <cellStyle name="Обычный 6 5 3" xfId="290"/>
    <cellStyle name="Обычный 6 5 3 2" xfId="564"/>
    <cellStyle name="Обычный 6 5 4" xfId="428"/>
    <cellStyle name="Обычный 6 5 5" xfId="701"/>
    <cellStyle name="Обычный 6 6" xfId="179"/>
    <cellStyle name="Обычный 6 6 2" xfId="316"/>
    <cellStyle name="Обычный 6 6 2 2" xfId="590"/>
    <cellStyle name="Обычный 6 6 3" xfId="454"/>
    <cellStyle name="Обычный 6 7" xfId="246"/>
    <cellStyle name="Обычный 6 7 2" xfId="520"/>
    <cellStyle name="Обычный 6 8" xfId="384"/>
    <cellStyle name="Обычный 6 9" xfId="669"/>
    <cellStyle name="Обычный 7" xfId="24"/>
    <cellStyle name="Обычный 7 2" xfId="68"/>
    <cellStyle name="Обычный 8" xfId="31"/>
    <cellStyle name="Обычный 8 2" xfId="75"/>
    <cellStyle name="Обычный 9" xfId="15"/>
    <cellStyle name="Обычный 9 2" xfId="82"/>
    <cellStyle name="Обычный 9 2 2" xfId="127"/>
    <cellStyle name="Обычный 9 2 2 2" xfId="148"/>
    <cellStyle name="Обычный 9 2 2 2 2" xfId="224"/>
    <cellStyle name="Обычный 9 2 2 2 2 2" xfId="361"/>
    <cellStyle name="Обычный 9 2 2 2 2 2 2" xfId="635"/>
    <cellStyle name="Обычный 9 2 2 2 2 3" xfId="499"/>
    <cellStyle name="Обычный 9 2 2 2 3" xfId="291"/>
    <cellStyle name="Обычный 9 2 2 2 3 2" xfId="565"/>
    <cellStyle name="Обычный 9 2 2 2 4" xfId="429"/>
    <cellStyle name="Обычный 9 2 2 2 5" xfId="705"/>
    <cellStyle name="Обычный 9 2 2 3" xfId="204"/>
    <cellStyle name="Обычный 9 2 2 3 2" xfId="341"/>
    <cellStyle name="Обычный 9 2 2 3 2 2" xfId="615"/>
    <cellStyle name="Обычный 9 2 2 3 3" xfId="479"/>
    <cellStyle name="Обычный 9 2 2 4" xfId="271"/>
    <cellStyle name="Обычный 9 2 2 4 2" xfId="545"/>
    <cellStyle name="Обычный 9 2 2 5" xfId="409"/>
    <cellStyle name="Обычный 9 2 2 6" xfId="673"/>
    <cellStyle name="Обычный 9 2 3" xfId="149"/>
    <cellStyle name="Обычный 9 2 3 2" xfId="225"/>
    <cellStyle name="Обычный 9 2 3 2 2" xfId="362"/>
    <cellStyle name="Обычный 9 2 3 2 2 2" xfId="636"/>
    <cellStyle name="Обычный 9 2 3 2 3" xfId="500"/>
    <cellStyle name="Обычный 9 2 3 3" xfId="292"/>
    <cellStyle name="Обычный 9 2 3 3 2" xfId="566"/>
    <cellStyle name="Обычный 9 2 3 4" xfId="430"/>
    <cellStyle name="Обычный 9 2 3 5" xfId="704"/>
    <cellStyle name="Обычный 9 2 4" xfId="189"/>
    <cellStyle name="Обычный 9 2 4 2" xfId="326"/>
    <cellStyle name="Обычный 9 2 4 2 2" xfId="600"/>
    <cellStyle name="Обычный 9 2 4 3" xfId="464"/>
    <cellStyle name="Обычный 9 2 5" xfId="256"/>
    <cellStyle name="Обычный 9 2 5 2" xfId="530"/>
    <cellStyle name="Обычный 9 2 6" xfId="394"/>
    <cellStyle name="Обычный 9 2 7" xfId="672"/>
    <cellStyle name="Обычный 9 3" xfId="119"/>
    <cellStyle name="Обычный 9 3 2" xfId="150"/>
    <cellStyle name="Обычный 9 3 2 2" xfId="226"/>
    <cellStyle name="Обычный 9 3 2 2 2" xfId="363"/>
    <cellStyle name="Обычный 9 3 2 2 2 2" xfId="637"/>
    <cellStyle name="Обычный 9 3 2 2 3" xfId="501"/>
    <cellStyle name="Обычный 9 3 2 3" xfId="293"/>
    <cellStyle name="Обычный 9 3 2 3 2" xfId="567"/>
    <cellStyle name="Обычный 9 3 2 4" xfId="431"/>
    <cellStyle name="Обычный 9 3 2 5" xfId="706"/>
    <cellStyle name="Обычный 9 3 3" xfId="196"/>
    <cellStyle name="Обычный 9 3 3 2" xfId="333"/>
    <cellStyle name="Обычный 9 3 3 2 2" xfId="607"/>
    <cellStyle name="Обычный 9 3 3 3" xfId="471"/>
    <cellStyle name="Обычный 9 3 4" xfId="263"/>
    <cellStyle name="Обычный 9 3 4 2" xfId="537"/>
    <cellStyle name="Обычный 9 3 5" xfId="401"/>
    <cellStyle name="Обычный 9 3 6" xfId="674"/>
    <cellStyle name="Обычный 9 4" xfId="151"/>
    <cellStyle name="Обычный 9 4 2" xfId="227"/>
    <cellStyle name="Обычный 9 4 2 2" xfId="364"/>
    <cellStyle name="Обычный 9 4 2 2 2" xfId="638"/>
    <cellStyle name="Обычный 9 4 2 3" xfId="502"/>
    <cellStyle name="Обычный 9 4 3" xfId="294"/>
    <cellStyle name="Обычный 9 4 3 2" xfId="568"/>
    <cellStyle name="Обычный 9 4 4" xfId="432"/>
    <cellStyle name="Обычный 9 4 5" xfId="703"/>
    <cellStyle name="Обычный 9 5" xfId="181"/>
    <cellStyle name="Обычный 9 5 2" xfId="318"/>
    <cellStyle name="Обычный 9 5 2 2" xfId="592"/>
    <cellStyle name="Обычный 9 5 3" xfId="456"/>
    <cellStyle name="Обычный 9 6" xfId="248"/>
    <cellStyle name="Обычный 9 6 2" xfId="522"/>
    <cellStyle name="Обычный 9 7" xfId="386"/>
    <cellStyle name="Обычный 9 8" xfId="671"/>
    <cellStyle name="Обычный 9 9" xfId="728"/>
    <cellStyle name="Обычный_Лист1" xfId="731"/>
    <cellStyle name="Процентный" xfId="11" builtinId="5"/>
    <cellStyle name="Процентный 2" xfId="25"/>
    <cellStyle name="Процентный 2 2" xfId="47"/>
    <cellStyle name="Процентный 2 2 2" xfId="124"/>
    <cellStyle name="Процентный 2 2 2 2" xfId="152"/>
    <cellStyle name="Процентный 2 2 2 2 2" xfId="228"/>
    <cellStyle name="Процентный 2 2 2 2 2 2" xfId="365"/>
    <cellStyle name="Процентный 2 2 2 2 2 2 2" xfId="639"/>
    <cellStyle name="Процентный 2 2 2 2 2 3" xfId="503"/>
    <cellStyle name="Процентный 2 2 2 2 3" xfId="295"/>
    <cellStyle name="Процентный 2 2 2 2 3 2" xfId="569"/>
    <cellStyle name="Процентный 2 2 2 2 4" xfId="433"/>
    <cellStyle name="Процентный 2 2 2 2 5" xfId="708"/>
    <cellStyle name="Процентный 2 2 2 3" xfId="201"/>
    <cellStyle name="Процентный 2 2 2 3 2" xfId="338"/>
    <cellStyle name="Процентный 2 2 2 3 2 2" xfId="612"/>
    <cellStyle name="Процентный 2 2 2 3 3" xfId="476"/>
    <cellStyle name="Процентный 2 2 2 4" xfId="268"/>
    <cellStyle name="Процентный 2 2 2 4 2" xfId="542"/>
    <cellStyle name="Процентный 2 2 2 5" xfId="406"/>
    <cellStyle name="Процентный 2 2 2 6" xfId="676"/>
    <cellStyle name="Процентный 2 2 3" xfId="153"/>
    <cellStyle name="Процентный 2 2 3 2" xfId="229"/>
    <cellStyle name="Процентный 2 2 3 2 2" xfId="366"/>
    <cellStyle name="Процентный 2 2 3 2 2 2" xfId="640"/>
    <cellStyle name="Процентный 2 2 3 2 3" xfId="504"/>
    <cellStyle name="Процентный 2 2 3 3" xfId="296"/>
    <cellStyle name="Процентный 2 2 3 3 2" xfId="570"/>
    <cellStyle name="Процентный 2 2 3 4" xfId="434"/>
    <cellStyle name="Процентный 2 2 3 5" xfId="707"/>
    <cellStyle name="Процентный 2 2 4" xfId="186"/>
    <cellStyle name="Процентный 2 2 4 2" xfId="323"/>
    <cellStyle name="Процентный 2 2 4 2 2" xfId="597"/>
    <cellStyle name="Процентный 2 2 4 3" xfId="461"/>
    <cellStyle name="Процентный 2 2 5" xfId="253"/>
    <cellStyle name="Процентный 2 2 5 2" xfId="527"/>
    <cellStyle name="Процентный 2 2 6" xfId="391"/>
    <cellStyle name="Процентный 2 2 7" xfId="675"/>
    <cellStyle name="Процентный 2 3" xfId="169"/>
    <cellStyle name="Процентный 3" xfId="40"/>
    <cellStyle name="Процентный 4" xfId="115"/>
    <cellStyle name="Процентный 5" xfId="55"/>
    <cellStyle name="Процентный 5 2" xfId="154"/>
    <cellStyle name="Процентный 5 2 2" xfId="230"/>
    <cellStyle name="Процентный 5 2 2 2" xfId="367"/>
    <cellStyle name="Процентный 5 2 2 2 2" xfId="641"/>
    <cellStyle name="Процентный 5 2 2 3" xfId="505"/>
    <cellStyle name="Процентный 5 2 3" xfId="297"/>
    <cellStyle name="Процентный 5 2 3 2" xfId="571"/>
    <cellStyle name="Процентный 5 2 4" xfId="435"/>
    <cellStyle name="Процентный 5 2 5" xfId="709"/>
    <cellStyle name="Процентный 5 3" xfId="187"/>
    <cellStyle name="Процентный 5 3 2" xfId="324"/>
    <cellStyle name="Процентный 5 3 2 2" xfId="598"/>
    <cellStyle name="Процентный 5 3 3" xfId="462"/>
    <cellStyle name="Процентный 5 4" xfId="254"/>
    <cellStyle name="Процентный 5 4 2" xfId="528"/>
    <cellStyle name="Процентный 5 5" xfId="392"/>
    <cellStyle name="Процентный 5 6" xfId="677"/>
    <cellStyle name="Процентный 6" xfId="125"/>
    <cellStyle name="Процентный 6 2" xfId="155"/>
    <cellStyle name="Процентный 6 2 2" xfId="231"/>
    <cellStyle name="Процентный 6 2 2 2" xfId="368"/>
    <cellStyle name="Процентный 6 2 2 2 2" xfId="642"/>
    <cellStyle name="Процентный 6 2 2 3" xfId="506"/>
    <cellStyle name="Процентный 6 2 3" xfId="298"/>
    <cellStyle name="Процентный 6 2 3 2" xfId="572"/>
    <cellStyle name="Процентный 6 2 4" xfId="436"/>
    <cellStyle name="Процентный 6 2 5" xfId="710"/>
    <cellStyle name="Процентный 6 3" xfId="202"/>
    <cellStyle name="Процентный 6 3 2" xfId="339"/>
    <cellStyle name="Процентный 6 3 2 2" xfId="613"/>
    <cellStyle name="Процентный 6 3 3" xfId="477"/>
    <cellStyle name="Процентный 6 4" xfId="269"/>
    <cellStyle name="Процентный 6 4 2" xfId="543"/>
    <cellStyle name="Процентный 6 5" xfId="407"/>
    <cellStyle name="Процентный 6 6" xfId="678"/>
    <cellStyle name="Процентный 7" xfId="166"/>
    <cellStyle name="Стиль 1" xfId="2"/>
    <cellStyle name="Стиль 1 2" xfId="26"/>
    <cellStyle name="Стиль 1 2 2" xfId="70"/>
    <cellStyle name="Стиль 1 3" xfId="3"/>
    <cellStyle name="Стиль 1 3 2" xfId="71"/>
    <cellStyle name="Стиль 1 4" xfId="27"/>
    <cellStyle name="Стиль 1 4 2" xfId="80"/>
    <cellStyle name="Стиль 1 4 3" xfId="72"/>
    <cellStyle name="Стиль 1 5" xfId="69"/>
    <cellStyle name="Финансовый [0] 2" xfId="35"/>
    <cellStyle name="Финансовый 10" xfId="50"/>
    <cellStyle name="Финансовый 11" xfId="39"/>
    <cellStyle name="Финансовый 12" xfId="51"/>
    <cellStyle name="Финансовый 13" xfId="53"/>
    <cellStyle name="Финансовый 14" xfId="52"/>
    <cellStyle name="Финансовый 15" xfId="54"/>
    <cellStyle name="Финансовый 16" xfId="242"/>
    <cellStyle name="Финансовый 2" xfId="28"/>
    <cellStyle name="Финансовый 2 2" xfId="43"/>
    <cellStyle name="Финансовый 2 2 2" xfId="121"/>
    <cellStyle name="Финансовый 2 2 2 2" xfId="156"/>
    <cellStyle name="Финансовый 2 2 2 2 2" xfId="232"/>
    <cellStyle name="Финансовый 2 2 2 2 2 2" xfId="369"/>
    <cellStyle name="Финансовый 2 2 2 2 2 2 2" xfId="643"/>
    <cellStyle name="Финансовый 2 2 2 2 2 3" xfId="507"/>
    <cellStyle name="Финансовый 2 2 2 2 3" xfId="299"/>
    <cellStyle name="Финансовый 2 2 2 2 3 2" xfId="573"/>
    <cellStyle name="Финансовый 2 2 2 2 4" xfId="437"/>
    <cellStyle name="Финансовый 2 2 2 2 5" xfId="712"/>
    <cellStyle name="Финансовый 2 2 2 3" xfId="198"/>
    <cellStyle name="Финансовый 2 2 2 3 2" xfId="335"/>
    <cellStyle name="Финансовый 2 2 2 3 2 2" xfId="609"/>
    <cellStyle name="Финансовый 2 2 2 3 3" xfId="473"/>
    <cellStyle name="Финансовый 2 2 2 4" xfId="265"/>
    <cellStyle name="Финансовый 2 2 2 4 2" xfId="539"/>
    <cellStyle name="Финансовый 2 2 2 5" xfId="403"/>
    <cellStyle name="Финансовый 2 2 2 6" xfId="680"/>
    <cellStyle name="Финансовый 2 2 3" xfId="157"/>
    <cellStyle name="Финансовый 2 2 3 2" xfId="233"/>
    <cellStyle name="Финансовый 2 2 3 2 2" xfId="370"/>
    <cellStyle name="Финансовый 2 2 3 2 2 2" xfId="644"/>
    <cellStyle name="Финансовый 2 2 3 2 3" xfId="508"/>
    <cellStyle name="Финансовый 2 2 3 3" xfId="300"/>
    <cellStyle name="Финансовый 2 2 3 3 2" xfId="574"/>
    <cellStyle name="Финансовый 2 2 3 4" xfId="438"/>
    <cellStyle name="Финансовый 2 2 3 5" xfId="711"/>
    <cellStyle name="Финансовый 2 2 4" xfId="183"/>
    <cellStyle name="Финансовый 2 2 4 2" xfId="320"/>
    <cellStyle name="Финансовый 2 2 4 2 2" xfId="594"/>
    <cellStyle name="Финансовый 2 2 4 3" xfId="458"/>
    <cellStyle name="Финансовый 2 2 5" xfId="250"/>
    <cellStyle name="Финансовый 2 2 5 2" xfId="524"/>
    <cellStyle name="Финансовый 2 2 6" xfId="388"/>
    <cellStyle name="Финансовый 2 2 7" xfId="679"/>
    <cellStyle name="Финансовый 3" xfId="38"/>
    <cellStyle name="Финансовый 3 2" xfId="45"/>
    <cellStyle name="Финансовый 3 2 2" xfId="123"/>
    <cellStyle name="Финансовый 3 2 2 2" xfId="158"/>
    <cellStyle name="Финансовый 3 2 2 2 2" xfId="234"/>
    <cellStyle name="Финансовый 3 2 2 2 2 2" xfId="371"/>
    <cellStyle name="Финансовый 3 2 2 2 2 2 2" xfId="645"/>
    <cellStyle name="Финансовый 3 2 2 2 2 3" xfId="509"/>
    <cellStyle name="Финансовый 3 2 2 2 3" xfId="301"/>
    <cellStyle name="Финансовый 3 2 2 2 3 2" xfId="575"/>
    <cellStyle name="Финансовый 3 2 2 2 4" xfId="439"/>
    <cellStyle name="Финансовый 3 2 2 2 5" xfId="714"/>
    <cellStyle name="Финансовый 3 2 2 3" xfId="200"/>
    <cellStyle name="Финансовый 3 2 2 3 2" xfId="337"/>
    <cellStyle name="Финансовый 3 2 2 3 2 2" xfId="611"/>
    <cellStyle name="Финансовый 3 2 2 3 3" xfId="475"/>
    <cellStyle name="Финансовый 3 2 2 4" xfId="267"/>
    <cellStyle name="Финансовый 3 2 2 4 2" xfId="541"/>
    <cellStyle name="Финансовый 3 2 2 5" xfId="405"/>
    <cellStyle name="Финансовый 3 2 2 6" xfId="682"/>
    <cellStyle name="Финансовый 3 2 3" xfId="159"/>
    <cellStyle name="Финансовый 3 2 3 2" xfId="235"/>
    <cellStyle name="Финансовый 3 2 3 2 2" xfId="372"/>
    <cellStyle name="Финансовый 3 2 3 2 2 2" xfId="646"/>
    <cellStyle name="Финансовый 3 2 3 2 3" xfId="510"/>
    <cellStyle name="Финансовый 3 2 3 3" xfId="302"/>
    <cellStyle name="Финансовый 3 2 3 3 2" xfId="576"/>
    <cellStyle name="Финансовый 3 2 3 4" xfId="440"/>
    <cellStyle name="Финансовый 3 2 3 5" xfId="713"/>
    <cellStyle name="Финансовый 3 2 4" xfId="185"/>
    <cellStyle name="Финансовый 3 2 4 2" xfId="322"/>
    <cellStyle name="Финансовый 3 2 4 2 2" xfId="596"/>
    <cellStyle name="Финансовый 3 2 4 3" xfId="460"/>
    <cellStyle name="Финансовый 3 2 5" xfId="252"/>
    <cellStyle name="Финансовый 3 2 5 2" xfId="526"/>
    <cellStyle name="Финансовый 3 2 6" xfId="390"/>
    <cellStyle name="Финансовый 3 2 7" xfId="681"/>
    <cellStyle name="Финансовый 4" xfId="14"/>
    <cellStyle name="Финансовый 4 2" xfId="118"/>
    <cellStyle name="Финансовый 4 2 2" xfId="160"/>
    <cellStyle name="Финансовый 4 2 2 2" xfId="236"/>
    <cellStyle name="Финансовый 4 2 2 2 2" xfId="373"/>
    <cellStyle name="Финансовый 4 2 2 2 2 2" xfId="647"/>
    <cellStyle name="Финансовый 4 2 2 2 3" xfId="511"/>
    <cellStyle name="Финансовый 4 2 2 3" xfId="303"/>
    <cellStyle name="Финансовый 4 2 2 3 2" xfId="577"/>
    <cellStyle name="Финансовый 4 2 2 4" xfId="441"/>
    <cellStyle name="Финансовый 4 2 2 5" xfId="716"/>
    <cellStyle name="Финансовый 4 2 3" xfId="195"/>
    <cellStyle name="Финансовый 4 2 3 2" xfId="332"/>
    <cellStyle name="Финансовый 4 2 3 2 2" xfId="606"/>
    <cellStyle name="Финансовый 4 2 3 3" xfId="470"/>
    <cellStyle name="Финансовый 4 2 4" xfId="262"/>
    <cellStyle name="Финансовый 4 2 4 2" xfId="536"/>
    <cellStyle name="Финансовый 4 2 5" xfId="400"/>
    <cellStyle name="Финансовый 4 2 6" xfId="684"/>
    <cellStyle name="Финансовый 4 3" xfId="161"/>
    <cellStyle name="Финансовый 4 3 2" xfId="237"/>
    <cellStyle name="Финансовый 4 3 2 2" xfId="374"/>
    <cellStyle name="Финансовый 4 3 2 2 2" xfId="648"/>
    <cellStyle name="Финансовый 4 3 2 3" xfId="512"/>
    <cellStyle name="Финансовый 4 3 3" xfId="304"/>
    <cellStyle name="Финансовый 4 3 3 2" xfId="578"/>
    <cellStyle name="Финансовый 4 3 4" xfId="442"/>
    <cellStyle name="Финансовый 4 3 5" xfId="715"/>
    <cellStyle name="Финансовый 4 4" xfId="180"/>
    <cellStyle name="Финансовый 4 4 2" xfId="317"/>
    <cellStyle name="Финансовый 4 4 2 2" xfId="591"/>
    <cellStyle name="Финансовый 4 4 3" xfId="455"/>
    <cellStyle name="Финансовый 4 5" xfId="247"/>
    <cellStyle name="Финансовый 4 5 2" xfId="521"/>
    <cellStyle name="Финансовый 4 6" xfId="385"/>
    <cellStyle name="Финансовый 4 7" xfId="683"/>
    <cellStyle name="Финансовый 5" xfId="41"/>
    <cellStyle name="Финансовый 6" xfId="42"/>
    <cellStyle name="Финансовый 7" xfId="46"/>
    <cellStyle name="Финансовый 8" xfId="49"/>
    <cellStyle name="Финансовый 9" xfId="48"/>
    <cellStyle name="千位分隔 2" xfId="94"/>
    <cellStyle name="千位分隔 2 2" xfId="111"/>
    <cellStyle name="常规 10" xfId="89"/>
    <cellStyle name="常规 10 2" xfId="107"/>
    <cellStyle name="常规 18" xfId="724"/>
    <cellStyle name="常规 2" xfId="29"/>
    <cellStyle name="常规 2 2" xfId="34"/>
    <cellStyle name="常规 2 2 2" xfId="87"/>
    <cellStyle name="常规 2 2 3" xfId="78"/>
    <cellStyle name="常规 2 2 4" xfId="102"/>
    <cellStyle name="常规 2 3" xfId="88"/>
    <cellStyle name="常规 2 3 2" xfId="106"/>
    <cellStyle name="常规 2 4" xfId="92"/>
    <cellStyle name="常规 2 4 2" xfId="109"/>
    <cellStyle name="常规 2 5" xfId="91"/>
    <cellStyle name="常规 2 54 18" xfId="32"/>
    <cellStyle name="常规 2 54 18 2" xfId="33"/>
    <cellStyle name="常规 2 54 18 2 2" xfId="77"/>
    <cellStyle name="常规 2 54 18 3" xfId="76"/>
    <cellStyle name="常规 2 6" xfId="73"/>
    <cellStyle name="常规 20 7" xfId="98"/>
    <cellStyle name="常规 3" xfId="81"/>
    <cellStyle name="常规 3 2" xfId="86"/>
    <cellStyle name="常规 3 2 2" xfId="101"/>
    <cellStyle name="常规 3 3" xfId="93"/>
    <cellStyle name="常规 3 4" xfId="110"/>
    <cellStyle name="常规 3 6 2" xfId="84"/>
    <cellStyle name="常规 3 6 2 2" xfId="100"/>
    <cellStyle name="常规 3 6 2 3" xfId="128"/>
    <cellStyle name="常规 3 6 2 3 2" xfId="162"/>
    <cellStyle name="常规 3 6 2 3 2 2" xfId="238"/>
    <cellStyle name="常规 3 6 2 3 2 2 2" xfId="375"/>
    <cellStyle name="常规 3 6 2 3 2 2 2 2" xfId="649"/>
    <cellStyle name="常规 3 6 2 3 2 2 3" xfId="513"/>
    <cellStyle name="常规 3 6 2 3 2 3" xfId="305"/>
    <cellStyle name="常规 3 6 2 3 2 3 2" xfId="579"/>
    <cellStyle name="常规 3 6 2 3 2 4" xfId="443"/>
    <cellStyle name="常规 3 6 2 3 2 5" xfId="718"/>
    <cellStyle name="常规 3 6 2 3 3" xfId="205"/>
    <cellStyle name="常规 3 6 2 3 3 2" xfId="342"/>
    <cellStyle name="常规 3 6 2 3 3 2 2" xfId="616"/>
    <cellStyle name="常规 3 6 2 3 3 3" xfId="480"/>
    <cellStyle name="常规 3 6 2 3 4" xfId="272"/>
    <cellStyle name="常规 3 6 2 3 4 2" xfId="546"/>
    <cellStyle name="常规 3 6 2 3 5" xfId="410"/>
    <cellStyle name="常规 3 6 2 3 6" xfId="686"/>
    <cellStyle name="常规 3 6 2 4" xfId="163"/>
    <cellStyle name="常规 3 6 2 4 2" xfId="239"/>
    <cellStyle name="常规 3 6 2 4 2 2" xfId="376"/>
    <cellStyle name="常规 3 6 2 4 2 2 2" xfId="650"/>
    <cellStyle name="常规 3 6 2 4 2 3" xfId="514"/>
    <cellStyle name="常规 3 6 2 4 3" xfId="306"/>
    <cellStyle name="常规 3 6 2 4 3 2" xfId="580"/>
    <cellStyle name="常规 3 6 2 4 4" xfId="444"/>
    <cellStyle name="常规 3 6 2 4 5" xfId="717"/>
    <cellStyle name="常规 3 6 2 5" xfId="190"/>
    <cellStyle name="常规 3 6 2 5 2" xfId="327"/>
    <cellStyle name="常规 3 6 2 5 2 2" xfId="601"/>
    <cellStyle name="常规 3 6 2 5 3" xfId="465"/>
    <cellStyle name="常规 3 6 2 6" xfId="257"/>
    <cellStyle name="常规 3 6 2 6 2" xfId="531"/>
    <cellStyle name="常规 3 6 2 7" xfId="395"/>
    <cellStyle name="常规 3 6 2 8" xfId="685"/>
    <cellStyle name="常规 4" xfId="95"/>
    <cellStyle name="常规 4 2" xfId="96"/>
    <cellStyle name="常规 4 2 2" xfId="113"/>
    <cellStyle name="常规 4 3" xfId="112"/>
    <cellStyle name="常规 5" xfId="97"/>
    <cellStyle name="常规 5 2" xfId="85"/>
    <cellStyle name="常规 5 2 2" xfId="104"/>
    <cellStyle name="常规 5 3" xfId="114"/>
    <cellStyle name="常规 72" xfId="175"/>
    <cellStyle name="常规_07年商用型谱8。8" xfId="108"/>
    <cellStyle name="样式 1" xfId="30"/>
    <cellStyle name="样式 1 2" xfId="74"/>
    <cellStyle name="百分比 2" xfId="83"/>
    <cellStyle name="百分比 2 2" xfId="105"/>
  </cellStyles>
  <dxfs count="55"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gradientFill>
          <stop position="0">
            <color theme="0" tint="-5.0965910824915313E-2"/>
          </stop>
          <stop position="1">
            <color theme="0" tint="-0.34900967436750391"/>
          </stop>
        </gradient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ck">
          <color auto="1"/>
        </vertical>
        <horizontal style="thick">
          <color auto="1"/>
        </horizontal>
      </border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Medium9">
    <tableStyle name="Invisible" pivot="0" table="0" count="0"/>
    <tableStyle name="Стиль сводной таблицы 1" table="0" count="5">
      <tableStyleElement type="wholeTable" dxfId="54"/>
      <tableStyleElement type="firstColumnStripe" dxfId="53"/>
      <tableStyleElement type="firstSubtotalColumn" dxfId="52"/>
      <tableStyleElement type="firstSubtotalRow" dxfId="51"/>
      <tableStyleElement type="secondSubtotalRow" dxfId="50"/>
    </tableStyle>
  </tableStyles>
  <colors>
    <mruColors>
      <color rgb="FFFBE7DB"/>
      <color rgb="FF0000CC"/>
      <color rgb="FFFFD9D9"/>
      <color rgb="FFFFBC37"/>
      <color rgb="FFFF00FF"/>
      <color rgb="FFFFFFCC"/>
      <color rgb="FFCCFFCC"/>
      <color rgb="FFFFF0C8"/>
      <color rgb="FF66CC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kentatsurussia.ru/" TargetMode="External"/><Relationship Id="rId13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5.gif"/><Relationship Id="rId12" Type="http://schemas.openxmlformats.org/officeDocument/2006/relationships/hyperlink" Target="#RAC!A56"/><Relationship Id="rId2" Type="http://schemas.openxmlformats.org/officeDocument/2006/relationships/image" Target="../media/image2.jpeg"/><Relationship Id="rId16" Type="http://schemas.openxmlformats.org/officeDocument/2006/relationships/image" Target="../media/image10.png"/><Relationship Id="rId1" Type="http://schemas.openxmlformats.org/officeDocument/2006/relationships/image" Target="../media/image1.jpg"/><Relationship Id="rId6" Type="http://schemas.openxmlformats.org/officeDocument/2006/relationships/image" Target="../media/image4.gif"/><Relationship Id="rId11" Type="http://schemas.openxmlformats.org/officeDocument/2006/relationships/image" Target="../media/image7.png"/><Relationship Id="rId5" Type="http://schemas.openxmlformats.org/officeDocument/2006/relationships/hyperlink" Target="https://daichi.business/support/leaflets/" TargetMode="External"/><Relationship Id="rId15" Type="http://schemas.openxmlformats.org/officeDocument/2006/relationships/hyperlink" Target="https://www.youtube.com/@DaichiPromo/videos" TargetMode="External"/><Relationship Id="rId10" Type="http://schemas.openxmlformats.org/officeDocument/2006/relationships/hyperlink" Target="#RAC!A32"/><Relationship Id="rId4" Type="http://schemas.openxmlformats.org/officeDocument/2006/relationships/hyperlink" Target="https://daichi.business/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jpeg"/><Relationship Id="rId18" Type="http://schemas.openxmlformats.org/officeDocument/2006/relationships/hyperlink" Target="https://kentatsurussia.ru/catalog/konditsionirovanie/bytovye-konditsionery/sempai/?ysclid=ldyoz3b6cf36414632" TargetMode="External"/><Relationship Id="rId26" Type="http://schemas.openxmlformats.org/officeDocument/2006/relationships/image" Target="../media/image29.png"/><Relationship Id="rId39" Type="http://schemas.openxmlformats.org/officeDocument/2006/relationships/hyperlink" Target="https://kentatsurussia.ru/catalog/konditsionirovanie/bytovye-konditsionery/tiba-inverter/" TargetMode="External"/><Relationship Id="rId3" Type="http://schemas.openxmlformats.org/officeDocument/2006/relationships/image" Target="../media/image13.png"/><Relationship Id="rId21" Type="http://schemas.openxmlformats.org/officeDocument/2006/relationships/hyperlink" Target="https://kentatsurussia.ru/catalog/konditsionirovanie/bytovye-konditsionery/otari/" TargetMode="External"/><Relationship Id="rId34" Type="http://schemas.openxmlformats.org/officeDocument/2006/relationships/hyperlink" Target="https://www.youtube.com/watch?v=5Vl1__j-uUI" TargetMode="External"/><Relationship Id="rId7" Type="http://schemas.openxmlformats.org/officeDocument/2006/relationships/hyperlink" Target="#'&#1059;&#1089;&#1083;&#1091;&#1075;&#1080; &#1044;&#1040;&#1048;&#1063;&#1048;'!A1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hyperlink" Target="https://kentatsurussia.ru/catalog/konditsionirovanie/bytovye-konditsionery/nastennye-konditsionery-seriya-naomi/" TargetMode="External"/><Relationship Id="rId33" Type="http://schemas.openxmlformats.org/officeDocument/2006/relationships/hyperlink" Target="https://www.youtube.com/watch?v=ZHqQWxMv_zw" TargetMode="External"/><Relationship Id="rId38" Type="http://schemas.microsoft.com/office/2007/relationships/hdphoto" Target="../media/hdphoto1.wdp"/><Relationship Id="rId2" Type="http://schemas.openxmlformats.org/officeDocument/2006/relationships/image" Target="../media/image12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29" Type="http://schemas.openxmlformats.org/officeDocument/2006/relationships/hyperlink" Target="https://kentatsurussia.ru/catalog/konditsionirovanie/bytovye-konditsionery/omori/" TargetMode="External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0.png"/><Relationship Id="rId24" Type="http://schemas.openxmlformats.org/officeDocument/2006/relationships/hyperlink" Target="https://kentatsurussia.ru/catalog/konditsionirovanie/bytovye-konditsionery/ichi/" TargetMode="External"/><Relationship Id="rId32" Type="http://schemas.openxmlformats.org/officeDocument/2006/relationships/hyperlink" Target="https://www.youtube.com/watch?v=11KOVQSXpzc" TargetMode="External"/><Relationship Id="rId37" Type="http://schemas.openxmlformats.org/officeDocument/2006/relationships/image" Target="../media/image34.png"/><Relationship Id="rId40" Type="http://schemas.openxmlformats.org/officeDocument/2006/relationships/hyperlink" Target="https://kentatsurussia.ru/catalog/konditsionirovanie/bytovye-konditsionery/tiba/" TargetMode="External"/><Relationship Id="rId5" Type="http://schemas.openxmlformats.org/officeDocument/2006/relationships/image" Target="../media/image15.png"/><Relationship Id="rId15" Type="http://schemas.openxmlformats.org/officeDocument/2006/relationships/image" Target="../media/image24.png"/><Relationship Id="rId23" Type="http://schemas.openxmlformats.org/officeDocument/2006/relationships/hyperlink" Target="https://kentatsurussia.ru/catalog/konditsionirovanie/bytovye-konditsionery/kanami/" TargetMode="External"/><Relationship Id="rId28" Type="http://schemas.openxmlformats.org/officeDocument/2006/relationships/image" Target="../media/image31.png"/><Relationship Id="rId36" Type="http://schemas.openxmlformats.org/officeDocument/2006/relationships/image" Target="../media/image33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31" Type="http://schemas.openxmlformats.org/officeDocument/2006/relationships/hyperlink" Target="https://www.youtube.com/watch?v=0N_trTSpDDk" TargetMode="External"/><Relationship Id="rId4" Type="http://schemas.openxmlformats.org/officeDocument/2006/relationships/image" Target="../media/image14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hyperlink" Target="https://kentatsurussia.ru/catalog/konditsionirovanie/bytovye-konditsionery/kanami-inverter/" TargetMode="External"/><Relationship Id="rId27" Type="http://schemas.openxmlformats.org/officeDocument/2006/relationships/image" Target="../media/image30.png"/><Relationship Id="rId30" Type="http://schemas.openxmlformats.org/officeDocument/2006/relationships/hyperlink" Target="https://www.youtube.com/watch?v=McnqyAOzGww" TargetMode="External"/><Relationship Id="rId35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1050;&#1086;&#1085;&#1090;&#1088;&#1086;&#1083;&#1083;&#1077;&#1088;&#1099;!A1"/><Relationship Id="rId13" Type="http://schemas.openxmlformats.org/officeDocument/2006/relationships/image" Target="../media/image45.png"/><Relationship Id="rId18" Type="http://schemas.openxmlformats.org/officeDocument/2006/relationships/hyperlink" Target="https://kentatsurussia.ru/catalog/konditsionirovanie/multisistemy/vnutrennie-bloki/kanalnye-bloki/" TargetMode="External"/><Relationship Id="rId3" Type="http://schemas.openxmlformats.org/officeDocument/2006/relationships/image" Target="../media/image37.jpeg"/><Relationship Id="rId21" Type="http://schemas.openxmlformats.org/officeDocument/2006/relationships/hyperlink" Target="https://kentatsurussia.ru/catalog/konditsionirovanie/multisistemy/vnutrennie-bloki/nastennye-bloki-seriya-omori/" TargetMode="External"/><Relationship Id="rId7" Type="http://schemas.openxmlformats.org/officeDocument/2006/relationships/image" Target="../media/image17.png"/><Relationship Id="rId12" Type="http://schemas.openxmlformats.org/officeDocument/2006/relationships/image" Target="../media/image44.png"/><Relationship Id="rId17" Type="http://schemas.openxmlformats.org/officeDocument/2006/relationships/hyperlink" Target="https://kentatsurussia.ru/catalog/konditsionirovanie/multisistemy/vnutrennie-bloki/kassetnye-bloki/" TargetMode="External"/><Relationship Id="rId25" Type="http://schemas.openxmlformats.org/officeDocument/2006/relationships/image" Target="../media/image51.jpeg"/><Relationship Id="rId2" Type="http://schemas.openxmlformats.org/officeDocument/2006/relationships/image" Target="../media/image36.png"/><Relationship Id="rId16" Type="http://schemas.openxmlformats.org/officeDocument/2006/relationships/hyperlink" Target="kentatsurussia.ru/catalog/konditsionirovanie/bytovye-konditsionery/sempai/" TargetMode="External"/><Relationship Id="rId20" Type="http://schemas.openxmlformats.org/officeDocument/2006/relationships/image" Target="../media/image47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43.png"/><Relationship Id="rId24" Type="http://schemas.openxmlformats.org/officeDocument/2006/relationships/image" Target="../media/image50.png"/><Relationship Id="rId5" Type="http://schemas.openxmlformats.org/officeDocument/2006/relationships/image" Target="../media/image39.png"/><Relationship Id="rId15" Type="http://schemas.openxmlformats.org/officeDocument/2006/relationships/hyperlink" Target="https://kentatsurussia.ru/catalog/konditsionirovanie/multisistemy/vnutrennie-bloki/nastennye-bloki-seriya-sempai/" TargetMode="External"/><Relationship Id="rId23" Type="http://schemas.openxmlformats.org/officeDocument/2006/relationships/image" Target="../media/image49.png"/><Relationship Id="rId10" Type="http://schemas.openxmlformats.org/officeDocument/2006/relationships/image" Target="../media/image42.jpeg"/><Relationship Id="rId19" Type="http://schemas.openxmlformats.org/officeDocument/2006/relationships/image" Target="../media/image46.png"/><Relationship Id="rId4" Type="http://schemas.openxmlformats.org/officeDocument/2006/relationships/image" Target="../media/image38.png"/><Relationship Id="rId9" Type="http://schemas.openxmlformats.org/officeDocument/2006/relationships/image" Target="../media/image41.png"/><Relationship Id="rId14" Type="http://schemas.openxmlformats.org/officeDocument/2006/relationships/hyperlink" Target="https://kentatsurussia.ru/catalog/konditsionirovanie/multisistemy/naruzhnye-bloki/" TargetMode="External"/><Relationship Id="rId22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emf"/><Relationship Id="rId13" Type="http://schemas.openxmlformats.org/officeDocument/2006/relationships/image" Target="../media/image17.png"/><Relationship Id="rId18" Type="http://schemas.openxmlformats.org/officeDocument/2006/relationships/image" Target="../media/image64.png"/><Relationship Id="rId26" Type="http://schemas.openxmlformats.org/officeDocument/2006/relationships/hyperlink" Target="https://kentatsurussia.ru/catalog/konditsionirovanie/kommercheskie-konditsionery/konditsionery-postoyannoy-proizvoditelnosti/kanalnye-konditsionery-vysokonapornye/" TargetMode="External"/><Relationship Id="rId3" Type="http://schemas.openxmlformats.org/officeDocument/2006/relationships/image" Target="../media/image36.png"/><Relationship Id="rId21" Type="http://schemas.openxmlformats.org/officeDocument/2006/relationships/image" Target="../media/image65.png"/><Relationship Id="rId7" Type="http://schemas.openxmlformats.org/officeDocument/2006/relationships/image" Target="../media/image56.emf"/><Relationship Id="rId12" Type="http://schemas.openxmlformats.org/officeDocument/2006/relationships/image" Target="../media/image61.png"/><Relationship Id="rId17" Type="http://schemas.openxmlformats.org/officeDocument/2006/relationships/image" Target="../media/image63.png"/><Relationship Id="rId25" Type="http://schemas.openxmlformats.org/officeDocument/2006/relationships/image" Target="../media/image49.png"/><Relationship Id="rId2" Type="http://schemas.openxmlformats.org/officeDocument/2006/relationships/image" Target="../media/image52.png"/><Relationship Id="rId16" Type="http://schemas.openxmlformats.org/officeDocument/2006/relationships/image" Target="../media/image62.png"/><Relationship Id="rId20" Type="http://schemas.openxmlformats.org/officeDocument/2006/relationships/hyperlink" Target="https://kentatsurussia.ru/catalog/konditsionirovanie/kommercheskie-konditsionery/konditsionery-postoyannoy-proizvoditelnosti/kassetnye-konditsionery-ksvt/" TargetMode="External"/><Relationship Id="rId1" Type="http://schemas.openxmlformats.org/officeDocument/2006/relationships/image" Target="../media/image35.png"/><Relationship Id="rId6" Type="http://schemas.openxmlformats.org/officeDocument/2006/relationships/image" Target="../media/image55.jpeg"/><Relationship Id="rId11" Type="http://schemas.openxmlformats.org/officeDocument/2006/relationships/image" Target="../media/image60.png"/><Relationship Id="rId24" Type="http://schemas.openxmlformats.org/officeDocument/2006/relationships/image" Target="../media/image66.png"/><Relationship Id="rId5" Type="http://schemas.openxmlformats.org/officeDocument/2006/relationships/image" Target="../media/image54.png"/><Relationship Id="rId15" Type="http://schemas.openxmlformats.org/officeDocument/2006/relationships/image" Target="../media/image46.png"/><Relationship Id="rId23" Type="http://schemas.openxmlformats.org/officeDocument/2006/relationships/hyperlink" Target="https://kentatsurussia.ru/catalog/konditsionirovanie/kommercheskie-konditsionery/konditsionery-postoyannoy-proizvoditelnosti/kanalnye-konditsionery-srednenapornye/" TargetMode="External"/><Relationship Id="rId10" Type="http://schemas.openxmlformats.org/officeDocument/2006/relationships/image" Target="../media/image59.jpeg"/><Relationship Id="rId19" Type="http://schemas.openxmlformats.org/officeDocument/2006/relationships/hyperlink" Target="https://kentatsurussia.ru/catalog/konditsionirovanie/kommercheskie-konditsionery/konditsionery-postoyannoy-proizvoditelnosti/kassetnye-konditsionery-600kh600-kszta/" TargetMode="External"/><Relationship Id="rId4" Type="http://schemas.openxmlformats.org/officeDocument/2006/relationships/image" Target="../media/image53.png"/><Relationship Id="rId9" Type="http://schemas.openxmlformats.org/officeDocument/2006/relationships/image" Target="../media/image58.emf"/><Relationship Id="rId14" Type="http://schemas.openxmlformats.org/officeDocument/2006/relationships/image" Target="../media/image18.png"/><Relationship Id="rId22" Type="http://schemas.openxmlformats.org/officeDocument/2006/relationships/hyperlink" Target="https://kentatsurussia.ru/catalog/konditsionirovanie/kommercheskie-konditsionery/konditsionery-postoyannoy-proizvoditelnosti/universalnye-konditsionery-2/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&#1050;&#1086;&#1085;&#1090;&#1088;&#1086;&#1083;&#1083;&#1077;&#1088;&#1099;!A1"/><Relationship Id="rId18" Type="http://schemas.openxmlformats.org/officeDocument/2006/relationships/image" Target="../media/image65.png"/><Relationship Id="rId26" Type="http://schemas.openxmlformats.org/officeDocument/2006/relationships/hyperlink" Target="https://kentatsurussia.ru/catalog/konditsionirovanie/kommercheskie-konditsionery/invertornye-konditsionery/kanalnye-konditsionery-ksmb/" TargetMode="External"/><Relationship Id="rId3" Type="http://schemas.openxmlformats.org/officeDocument/2006/relationships/image" Target="../media/image55.jpeg"/><Relationship Id="rId21" Type="http://schemas.openxmlformats.org/officeDocument/2006/relationships/image" Target="../media/image74.png"/><Relationship Id="rId7" Type="http://schemas.openxmlformats.org/officeDocument/2006/relationships/image" Target="../media/image67.jpg"/><Relationship Id="rId12" Type="http://schemas.openxmlformats.org/officeDocument/2006/relationships/image" Target="../media/image71.png"/><Relationship Id="rId17" Type="http://schemas.openxmlformats.org/officeDocument/2006/relationships/image" Target="../media/image35.png"/><Relationship Id="rId25" Type="http://schemas.openxmlformats.org/officeDocument/2006/relationships/hyperlink" Target="https://kentatsurussia.ru/catalog/konditsionirovanie/kommercheskie-konditsionery/invertornye-konditsionery/universalnye-konditsionery-kscb/" TargetMode="External"/><Relationship Id="rId2" Type="http://schemas.openxmlformats.org/officeDocument/2006/relationships/image" Target="../media/image36.png"/><Relationship Id="rId16" Type="http://schemas.openxmlformats.org/officeDocument/2006/relationships/image" Target="../media/image73.png"/><Relationship Id="rId20" Type="http://schemas.openxmlformats.org/officeDocument/2006/relationships/image" Target="../media/image64.png"/><Relationship Id="rId1" Type="http://schemas.openxmlformats.org/officeDocument/2006/relationships/image" Target="../media/image52.png"/><Relationship Id="rId6" Type="http://schemas.openxmlformats.org/officeDocument/2006/relationships/image" Target="../media/image58.emf"/><Relationship Id="rId11" Type="http://schemas.openxmlformats.org/officeDocument/2006/relationships/image" Target="../media/image70.png"/><Relationship Id="rId24" Type="http://schemas.openxmlformats.org/officeDocument/2006/relationships/hyperlink" Target="https://kentatsurussia.ru/catalog/konditsionirovanie/kommercheskie-konditsionery/invertornye-konditsionery/kassetnye-konditsionery-ksvb/" TargetMode="External"/><Relationship Id="rId5" Type="http://schemas.openxmlformats.org/officeDocument/2006/relationships/image" Target="../media/image57.emf"/><Relationship Id="rId15" Type="http://schemas.openxmlformats.org/officeDocument/2006/relationships/image" Target="../media/image17.png"/><Relationship Id="rId23" Type="http://schemas.openxmlformats.org/officeDocument/2006/relationships/hyperlink" Target="https://kentatsurussia.ru/catalog/konditsionirovanie/kommercheskie-konditsionery/invertornye-konditsionery/kassetnye-konditsionery-600kh600-kszb/" TargetMode="External"/><Relationship Id="rId10" Type="http://schemas.openxmlformats.org/officeDocument/2006/relationships/hyperlink" Target="#&#1050;&#1086;&#1085;&#1090;&#1088;&#1086;&#1083;&#1083;&#1077;&#1088;&#1099;!R1C1"/><Relationship Id="rId19" Type="http://schemas.openxmlformats.org/officeDocument/2006/relationships/image" Target="../media/image49.png"/><Relationship Id="rId4" Type="http://schemas.openxmlformats.org/officeDocument/2006/relationships/image" Target="../media/image56.emf"/><Relationship Id="rId9" Type="http://schemas.openxmlformats.org/officeDocument/2006/relationships/image" Target="../media/image69.png"/><Relationship Id="rId14" Type="http://schemas.openxmlformats.org/officeDocument/2006/relationships/image" Target="../media/image72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78.png"/><Relationship Id="rId7" Type="http://schemas.openxmlformats.org/officeDocument/2006/relationships/image" Target="../media/image81.png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6" Type="http://schemas.openxmlformats.org/officeDocument/2006/relationships/image" Target="../media/image80.png"/><Relationship Id="rId5" Type="http://schemas.openxmlformats.org/officeDocument/2006/relationships/image" Target="../media/image79.emf"/><Relationship Id="rId4" Type="http://schemas.openxmlformats.org/officeDocument/2006/relationships/image" Target="../media/image17.png"/><Relationship Id="rId9" Type="http://schemas.openxmlformats.org/officeDocument/2006/relationships/image" Target="../media/image8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2" Type="http://schemas.openxmlformats.org/officeDocument/2006/relationships/image" Target="../media/image85.jpeg"/><Relationship Id="rId1" Type="http://schemas.openxmlformats.org/officeDocument/2006/relationships/image" Target="../media/image84.png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2.jpg"/><Relationship Id="rId1" Type="http://schemas.openxmlformats.org/officeDocument/2006/relationships/image" Target="../media/image90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3.png"/><Relationship Id="rId1" Type="http://schemas.openxmlformats.org/officeDocument/2006/relationships/image" Target="../media/image6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195143</xdr:colOff>
      <xdr:row>17</xdr:row>
      <xdr:rowOff>32657</xdr:rowOff>
    </xdr:from>
    <xdr:to>
      <xdr:col>28</xdr:col>
      <xdr:colOff>172283</xdr:colOff>
      <xdr:row>20</xdr:row>
      <xdr:rowOff>54958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5929" y="6155871"/>
          <a:ext cx="3042557" cy="834920"/>
        </a:xfrm>
        <a:prstGeom prst="rect">
          <a:avLst/>
        </a:prstGeom>
      </xdr:spPr>
    </xdr:pic>
    <xdr:clientData/>
  </xdr:twoCellAnchor>
  <xdr:twoCellAnchor editAs="oneCell">
    <xdr:from>
      <xdr:col>23</xdr:col>
      <xdr:colOff>192741</xdr:colOff>
      <xdr:row>13</xdr:row>
      <xdr:rowOff>159684</xdr:rowOff>
    </xdr:from>
    <xdr:to>
      <xdr:col>28</xdr:col>
      <xdr:colOff>169881</xdr:colOff>
      <xdr:row>16</xdr:row>
      <xdr:rowOff>172011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9888" y="4798919"/>
          <a:ext cx="3006538" cy="843243"/>
        </a:xfrm>
        <a:prstGeom prst="rect">
          <a:avLst/>
        </a:prstGeom>
      </xdr:spPr>
    </xdr:pic>
    <xdr:clientData/>
  </xdr:twoCellAnchor>
  <xdr:twoCellAnchor>
    <xdr:from>
      <xdr:col>1</xdr:col>
      <xdr:colOff>90746</xdr:colOff>
      <xdr:row>3</xdr:row>
      <xdr:rowOff>27214</xdr:rowOff>
    </xdr:from>
    <xdr:to>
      <xdr:col>6</xdr:col>
      <xdr:colOff>18144</xdr:colOff>
      <xdr:row>4</xdr:row>
      <xdr:rowOff>88417</xdr:rowOff>
    </xdr:to>
    <xdr:sp macro="" textlink="">
      <xdr:nvSpPr>
        <xdr:cNvPr id="6" name="Прямоугольни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172389" y="571500"/>
          <a:ext cx="2966326" cy="242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endParaRPr lang="ru-RU" sz="1200" b="1">
            <a:ea typeface="Arial Unicode MS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47489</xdr:colOff>
      <xdr:row>14</xdr:row>
      <xdr:rowOff>11205</xdr:rowOff>
    </xdr:from>
    <xdr:to>
      <xdr:col>8</xdr:col>
      <xdr:colOff>361138</xdr:colOff>
      <xdr:row>15</xdr:row>
      <xdr:rowOff>55027</xdr:rowOff>
    </xdr:to>
    <xdr:pic>
      <xdr:nvPicPr>
        <xdr:cNvPr id="9" name="Рисунок 8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224" y="5367617"/>
          <a:ext cx="326984" cy="3201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28</xdr:col>
      <xdr:colOff>184346</xdr:colOff>
      <xdr:row>27</xdr:row>
      <xdr:rowOff>167270</xdr:rowOff>
    </xdr:from>
    <xdr:to>
      <xdr:col>28</xdr:col>
      <xdr:colOff>509758</xdr:colOff>
      <xdr:row>28</xdr:row>
      <xdr:rowOff>224958</xdr:rowOff>
    </xdr:to>
    <xdr:pic>
      <xdr:nvPicPr>
        <xdr:cNvPr id="11" name="Рисунок 10" descr="https://yt3.ggpht.com/a/AGF-l7_GgQWqYDfKoZ1Mwzlrxmn0f4R1xFulV6tbqg=s900-c-k-c0xffffffff-no-rj-mo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119" y="9103452"/>
          <a:ext cx="325412" cy="334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507788</xdr:colOff>
      <xdr:row>3</xdr:row>
      <xdr:rowOff>1781824</xdr:rowOff>
    </xdr:from>
    <xdr:to>
      <xdr:col>19</xdr:col>
      <xdr:colOff>52908</xdr:colOff>
      <xdr:row>16</xdr:row>
      <xdr:rowOff>178733</xdr:rowOff>
    </xdr:to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168109" y="2353324"/>
          <a:ext cx="4076299" cy="36764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НЕ</a:t>
          </a:r>
          <a:r>
            <a:rPr lang="ru-RU" sz="24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ПРОПУСТИ ВАЖНОЕ</a:t>
          </a:r>
          <a:r>
            <a:rPr lang="en-US" sz="24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!</a:t>
          </a:r>
          <a:endParaRPr lang="ru-RU" sz="24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478491</xdr:colOff>
      <xdr:row>10</xdr:row>
      <xdr:rowOff>77880</xdr:rowOff>
    </xdr:from>
    <xdr:to>
      <xdr:col>17</xdr:col>
      <xdr:colOff>599947</xdr:colOff>
      <xdr:row>13</xdr:row>
      <xdr:rowOff>1009</xdr:rowOff>
    </xdr:to>
    <xdr:sp macro="" textlink="">
      <xdr:nvSpPr>
        <xdr:cNvPr id="19" name="TextBox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4131609" y="4145615"/>
          <a:ext cx="3404779" cy="494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Новые</a:t>
          </a:r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возможности от</a:t>
          </a:r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компании "ДАИЧИ" </a:t>
          </a:r>
          <a:endParaRPr lang="ru-RU" sz="11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25</xdr:col>
      <xdr:colOff>18251</xdr:colOff>
      <xdr:row>16</xdr:row>
      <xdr:rowOff>210910</xdr:rowOff>
    </xdr:from>
    <xdr:to>
      <xdr:col>28</xdr:col>
      <xdr:colOff>142075</xdr:colOff>
      <xdr:row>20</xdr:row>
      <xdr:rowOff>167928</xdr:rowOff>
    </xdr:to>
    <xdr:sp macro="" textlink="">
      <xdr:nvSpPr>
        <xdr:cNvPr id="30" name="TextBox 29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11883680" y="6061981"/>
          <a:ext cx="1960788" cy="104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Работай на портале</a:t>
          </a:r>
        </a:p>
        <a:p>
          <a:pPr algn="r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ДАИЧИ </a:t>
          </a:r>
          <a:r>
            <a:rPr lang="en-US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BUSINESS</a:t>
          </a:r>
          <a:endParaRPr lang="ru-RU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24</xdr:col>
      <xdr:colOff>577825</xdr:colOff>
      <xdr:row>13</xdr:row>
      <xdr:rowOff>199155</xdr:rowOff>
    </xdr:from>
    <xdr:to>
      <xdr:col>28</xdr:col>
      <xdr:colOff>89327</xdr:colOff>
      <xdr:row>16</xdr:row>
      <xdr:rowOff>108858</xdr:rowOff>
    </xdr:to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11830932" y="5233798"/>
          <a:ext cx="1960788" cy="7261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Скачай каталог</a:t>
          </a:r>
        </a:p>
        <a:p>
          <a:pPr algn="r"/>
          <a:r>
            <a:rPr lang="en-US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KENTATSU </a:t>
          </a:r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2024</a:t>
          </a:r>
        </a:p>
      </xdr:txBody>
    </xdr:sp>
    <xdr:clientData/>
  </xdr:twoCellAnchor>
  <xdr:twoCellAnchor>
    <xdr:from>
      <xdr:col>30</xdr:col>
      <xdr:colOff>250031</xdr:colOff>
      <xdr:row>3</xdr:row>
      <xdr:rowOff>66675</xdr:rowOff>
    </xdr:from>
    <xdr:to>
      <xdr:col>52</xdr:col>
      <xdr:colOff>435429</xdr:colOff>
      <xdr:row>3</xdr:row>
      <xdr:rowOff>813329</xdr:rowOff>
    </xdr:to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5177067" y="638175"/>
          <a:ext cx="13656469" cy="746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Мы рядом</a:t>
          </a:r>
          <a:r>
            <a:rPr lang="ru-RU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Вами!</a:t>
          </a:r>
          <a:endParaRPr lang="ru-RU" sz="2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2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Федеральная сеть торговых представительств Даичи.</a:t>
          </a:r>
          <a:endParaRPr lang="ru-RU" sz="20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23</xdr:col>
      <xdr:colOff>230842</xdr:colOff>
      <xdr:row>13</xdr:row>
      <xdr:rowOff>207309</xdr:rowOff>
    </xdr:from>
    <xdr:to>
      <xdr:col>24</xdr:col>
      <xdr:colOff>364994</xdr:colOff>
      <xdr:row>16</xdr:row>
      <xdr:rowOff>136200</xdr:rowOff>
    </xdr:to>
    <xdr:pic>
      <xdr:nvPicPr>
        <xdr:cNvPr id="2" name="Рисунок 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1628" y="5241952"/>
          <a:ext cx="757903" cy="741509"/>
        </a:xfrm>
        <a:prstGeom prst="rect">
          <a:avLst/>
        </a:prstGeom>
      </xdr:spPr>
    </xdr:pic>
    <xdr:clientData/>
  </xdr:twoCellAnchor>
  <xdr:twoCellAnchor editAs="oneCell">
    <xdr:from>
      <xdr:col>23</xdr:col>
      <xdr:colOff>246850</xdr:colOff>
      <xdr:row>17</xdr:row>
      <xdr:rowOff>84932</xdr:rowOff>
    </xdr:from>
    <xdr:to>
      <xdr:col>24</xdr:col>
      <xdr:colOff>398410</xdr:colOff>
      <xdr:row>20</xdr:row>
      <xdr:rowOff>15336</xdr:rowOff>
    </xdr:to>
    <xdr:pic>
      <xdr:nvPicPr>
        <xdr:cNvPr id="3" name="Рисунок 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7636" y="6208146"/>
          <a:ext cx="760071" cy="743023"/>
        </a:xfrm>
        <a:prstGeom prst="rect">
          <a:avLst/>
        </a:prstGeom>
      </xdr:spPr>
    </xdr:pic>
    <xdr:clientData/>
  </xdr:twoCellAnchor>
  <xdr:twoCellAnchor editAs="oneCell">
    <xdr:from>
      <xdr:col>23</xdr:col>
      <xdr:colOff>183216</xdr:colOff>
      <xdr:row>20</xdr:row>
      <xdr:rowOff>195943</xdr:rowOff>
    </xdr:from>
    <xdr:to>
      <xdr:col>28</xdr:col>
      <xdr:colOff>190500</xdr:colOff>
      <xdr:row>23</xdr:row>
      <xdr:rowOff>212080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4002" y="7135586"/>
          <a:ext cx="3068891" cy="828755"/>
        </a:xfrm>
        <a:prstGeom prst="rect">
          <a:avLst/>
        </a:prstGeom>
      </xdr:spPr>
    </xdr:pic>
    <xdr:clientData/>
  </xdr:twoCellAnchor>
  <xdr:twoCellAnchor>
    <xdr:from>
      <xdr:col>23</xdr:col>
      <xdr:colOff>188658</xdr:colOff>
      <xdr:row>20</xdr:row>
      <xdr:rowOff>254774</xdr:rowOff>
    </xdr:from>
    <xdr:to>
      <xdr:col>28</xdr:col>
      <xdr:colOff>64833</xdr:colOff>
      <xdr:row>23</xdr:row>
      <xdr:rowOff>114139</xdr:rowOff>
    </xdr:to>
    <xdr:sp macro="" textlink="">
      <xdr:nvSpPr>
        <xdr:cNvPr id="22" name="TextBox 2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0829444" y="7194417"/>
          <a:ext cx="2937782" cy="6757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новый сайт</a:t>
          </a:r>
        </a:p>
        <a:p>
          <a:pPr algn="r"/>
          <a:r>
            <a:rPr lang="en-US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www.kentatsurussia.ru</a:t>
          </a:r>
          <a:endParaRPr lang="ru-RU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23</xdr:col>
      <xdr:colOff>202266</xdr:colOff>
      <xdr:row>20</xdr:row>
      <xdr:rowOff>225424</xdr:rowOff>
    </xdr:from>
    <xdr:to>
      <xdr:col>24</xdr:col>
      <xdr:colOff>422760</xdr:colOff>
      <xdr:row>23</xdr:row>
      <xdr:rowOff>193302</xdr:rowOff>
    </xdr:to>
    <xdr:pic>
      <xdr:nvPicPr>
        <xdr:cNvPr id="24" name="Рисунок 23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3052" y="7165067"/>
          <a:ext cx="832815" cy="784306"/>
        </a:xfrm>
        <a:prstGeom prst="rect">
          <a:avLst/>
        </a:prstGeom>
      </xdr:spPr>
    </xdr:pic>
    <xdr:clientData/>
  </xdr:twoCellAnchor>
  <xdr:twoCellAnchor editAs="oneCell">
    <xdr:from>
      <xdr:col>17</xdr:col>
      <xdr:colOff>425823</xdr:colOff>
      <xdr:row>13</xdr:row>
      <xdr:rowOff>112059</xdr:rowOff>
    </xdr:from>
    <xdr:to>
      <xdr:col>22</xdr:col>
      <xdr:colOff>435404</xdr:colOff>
      <xdr:row>23</xdr:row>
      <xdr:rowOff>67236</xdr:rowOff>
    </xdr:to>
    <xdr:pic>
      <xdr:nvPicPr>
        <xdr:cNvPr id="4" name="Рисунок 3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19730C21-7CA4-4834-B92E-C5344DAA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62264" y="5188324"/>
          <a:ext cx="3035169" cy="2756647"/>
        </a:xfrm>
        <a:prstGeom prst="rect">
          <a:avLst/>
        </a:prstGeom>
      </xdr:spPr>
    </xdr:pic>
    <xdr:clientData/>
  </xdr:twoCellAnchor>
  <xdr:twoCellAnchor editAs="oneCell">
    <xdr:from>
      <xdr:col>12</xdr:col>
      <xdr:colOff>560295</xdr:colOff>
      <xdr:row>13</xdr:row>
      <xdr:rowOff>112059</xdr:rowOff>
    </xdr:from>
    <xdr:to>
      <xdr:col>17</xdr:col>
      <xdr:colOff>299802</xdr:colOff>
      <xdr:row>23</xdr:row>
      <xdr:rowOff>56030</xdr:rowOff>
    </xdr:to>
    <xdr:pic>
      <xdr:nvPicPr>
        <xdr:cNvPr id="5" name="Рисунок 4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F49CBD9F-580D-479F-AA30-97996D7BA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13413" y="5188324"/>
          <a:ext cx="3022830" cy="2745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294409</xdr:colOff>
      <xdr:row>4</xdr:row>
      <xdr:rowOff>85155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EA8D76D3-B93B-49AD-9468-C10E6787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13283045" cy="2527019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</xdr:colOff>
      <xdr:row>24</xdr:row>
      <xdr:rowOff>69273</xdr:rowOff>
    </xdr:from>
    <xdr:to>
      <xdr:col>28</xdr:col>
      <xdr:colOff>197784</xdr:colOff>
      <xdr:row>27</xdr:row>
      <xdr:rowOff>85410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DF13095F-D4E8-4D6F-BB87-8F97AE455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300" y="8165523"/>
          <a:ext cx="3836334" cy="844812"/>
        </a:xfrm>
        <a:prstGeom prst="rect">
          <a:avLst/>
        </a:prstGeom>
      </xdr:spPr>
    </xdr:pic>
    <xdr:clientData/>
  </xdr:twoCellAnchor>
  <xdr:twoCellAnchor>
    <xdr:from>
      <xdr:col>23</xdr:col>
      <xdr:colOff>240613</xdr:colOff>
      <xdr:row>24</xdr:row>
      <xdr:rowOff>150864</xdr:rowOff>
    </xdr:from>
    <xdr:to>
      <xdr:col>28</xdr:col>
      <xdr:colOff>116788</xdr:colOff>
      <xdr:row>27</xdr:row>
      <xdr:rowOff>10229</xdr:rowOff>
    </xdr:to>
    <xdr:sp macro="" textlink="">
      <xdr:nvSpPr>
        <xdr:cNvPr id="23" name="TextBox 22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5A4159FC-6605-4021-B6D0-9709A43FC0B0}"/>
            </a:ext>
          </a:extLst>
        </xdr:cNvPr>
        <xdr:cNvSpPr txBox="1"/>
      </xdr:nvSpPr>
      <xdr:spPr>
        <a:xfrm>
          <a:off x="10804704" y="8255773"/>
          <a:ext cx="2906857" cy="6906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Официальный канал </a:t>
          </a:r>
        </a:p>
        <a:p>
          <a:pPr algn="r"/>
          <a:r>
            <a:rPr lang="ru-R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компании "Даичи"</a:t>
          </a:r>
        </a:p>
      </xdr:txBody>
    </xdr:sp>
    <xdr:clientData/>
  </xdr:twoCellAnchor>
  <xdr:twoCellAnchor editAs="oneCell">
    <xdr:from>
      <xdr:col>22</xdr:col>
      <xdr:colOff>95250</xdr:colOff>
      <xdr:row>25</xdr:row>
      <xdr:rowOff>0</xdr:rowOff>
    </xdr:from>
    <xdr:to>
      <xdr:col>24</xdr:col>
      <xdr:colOff>481693</xdr:colOff>
      <xdr:row>26</xdr:row>
      <xdr:rowOff>154208</xdr:rowOff>
    </xdr:to>
    <xdr:pic>
      <xdr:nvPicPr>
        <xdr:cNvPr id="25" name="Рисунок 24" descr="https://www.sostav.ru/app/public/images/news/2017/08/30/compressed/Screenshot_6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DE59CDB0-3122-4C20-968B-66763D11F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78" b="30360"/>
        <a:stretch/>
      </xdr:blipFill>
      <xdr:spPr bwMode="auto">
        <a:xfrm>
          <a:off x="10096500" y="8372475"/>
          <a:ext cx="1605643" cy="43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541020</xdr:colOff>
      <xdr:row>112</xdr:row>
      <xdr:rowOff>168699</xdr:rowOff>
    </xdr:from>
    <xdr:to>
      <xdr:col>12</xdr:col>
      <xdr:colOff>1442538</xdr:colOff>
      <xdr:row>112</xdr:row>
      <xdr:rowOff>816399</xdr:rowOff>
    </xdr:to>
    <xdr:pic>
      <xdr:nvPicPr>
        <xdr:cNvPr id="6" name="Picture 10" descr="W:\EXCH\ЦТМ\2021\Kentatsu\Split\Ichi\Ichi_KSGI_HFAN1_front.png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0" t="29939" r="4780" b="26912"/>
        <a:stretch/>
      </xdr:blipFill>
      <xdr:spPr bwMode="auto">
        <a:xfrm>
          <a:off x="9936480" y="26579619"/>
          <a:ext cx="1831158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472440</xdr:colOff>
      <xdr:row>56</xdr:row>
      <xdr:rowOff>138007</xdr:rowOff>
    </xdr:from>
    <xdr:to>
      <xdr:col>12</xdr:col>
      <xdr:colOff>1440232</xdr:colOff>
      <xdr:row>56</xdr:row>
      <xdr:rowOff>828338</xdr:rowOff>
    </xdr:to>
    <xdr:pic>
      <xdr:nvPicPr>
        <xdr:cNvPr id="7" name="Picture 2" descr="W:\EXCH\ЦТМ\2021\Kentatsu\Split\Kanami\Kanami_KSGA_HFAN1_.pn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8241" r="3486" b="14870"/>
        <a:stretch/>
      </xdr:blipFill>
      <xdr:spPr bwMode="auto">
        <a:xfrm>
          <a:off x="9867900" y="13762567"/>
          <a:ext cx="1897432" cy="69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434340</xdr:colOff>
      <xdr:row>98</xdr:row>
      <xdr:rowOff>142403</xdr:rowOff>
    </xdr:from>
    <xdr:to>
      <xdr:col>12</xdr:col>
      <xdr:colOff>1429991</xdr:colOff>
      <xdr:row>98</xdr:row>
      <xdr:rowOff>841538</xdr:rowOff>
    </xdr:to>
    <xdr:pic>
      <xdr:nvPicPr>
        <xdr:cNvPr id="9" name="Picture 2" descr="W:\EXCH\ЦТМ\2021\Kentatsu\Split\Kanami\Kanami_KSGA_HFAN1_.png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8241" r="3486" b="14870"/>
        <a:stretch/>
      </xdr:blipFill>
      <xdr:spPr bwMode="auto">
        <a:xfrm>
          <a:off x="9829800" y="23124323"/>
          <a:ext cx="1925291" cy="69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641742</xdr:colOff>
      <xdr:row>11</xdr:row>
      <xdr:rowOff>114860</xdr:rowOff>
    </xdr:from>
    <xdr:to>
      <xdr:col>10</xdr:col>
      <xdr:colOff>233193</xdr:colOff>
      <xdr:row>11</xdr:row>
      <xdr:rowOff>830310</xdr:rowOff>
    </xdr:to>
    <xdr:pic>
      <xdr:nvPicPr>
        <xdr:cNvPr id="10" name="Picture 3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545066" y="4742889"/>
          <a:ext cx="233193" cy="71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783519</xdr:colOff>
      <xdr:row>56</xdr:row>
      <xdr:rowOff>118223</xdr:rowOff>
    </xdr:from>
    <xdr:to>
      <xdr:col>10</xdr:col>
      <xdr:colOff>244824</xdr:colOff>
      <xdr:row>56</xdr:row>
      <xdr:rowOff>809355</xdr:rowOff>
    </xdr:to>
    <xdr:pic>
      <xdr:nvPicPr>
        <xdr:cNvPr id="11" name="Picture 3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54078" y="17476135"/>
          <a:ext cx="226446" cy="691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431863</xdr:colOff>
      <xdr:row>98</xdr:row>
      <xdr:rowOff>77444</xdr:rowOff>
    </xdr:from>
    <xdr:to>
      <xdr:col>10</xdr:col>
      <xdr:colOff>269231</xdr:colOff>
      <xdr:row>98</xdr:row>
      <xdr:rowOff>936391</xdr:rowOff>
    </xdr:to>
    <xdr:pic>
      <xdr:nvPicPr>
        <xdr:cNvPr id="12" name="Picture 3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84392" y="23094326"/>
          <a:ext cx="276851" cy="85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1520958</xdr:colOff>
      <xdr:row>128</xdr:row>
      <xdr:rowOff>45239</xdr:rowOff>
    </xdr:from>
    <xdr:to>
      <xdr:col>1</xdr:col>
      <xdr:colOff>1187039</xdr:colOff>
      <xdr:row>129</xdr:row>
      <xdr:rowOff>390148</xdr:rowOff>
    </xdr:to>
    <xdr:pic>
      <xdr:nvPicPr>
        <xdr:cNvPr id="16" name="Рисунок 15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0958" y="16529092"/>
          <a:ext cx="1896052" cy="6456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1323654</xdr:colOff>
      <xdr:row>127</xdr:row>
      <xdr:rowOff>251573</xdr:rowOff>
    </xdr:from>
    <xdr:to>
      <xdr:col>1</xdr:col>
      <xdr:colOff>1826504</xdr:colOff>
      <xdr:row>129</xdr:row>
      <xdr:rowOff>535193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3625" y="16444073"/>
          <a:ext cx="502850" cy="875739"/>
        </a:xfrm>
        <a:prstGeom prst="rect">
          <a:avLst/>
        </a:prstGeom>
      </xdr:spPr>
    </xdr:pic>
    <xdr:clientData/>
  </xdr:twoCellAnchor>
  <xdr:twoCellAnchor editAs="oneCell">
    <xdr:from>
      <xdr:col>0</xdr:col>
      <xdr:colOff>190180</xdr:colOff>
      <xdr:row>127</xdr:row>
      <xdr:rowOff>238017</xdr:rowOff>
    </xdr:from>
    <xdr:to>
      <xdr:col>0</xdr:col>
      <xdr:colOff>1337534</xdr:colOff>
      <xdr:row>129</xdr:row>
      <xdr:rowOff>428489</xdr:rowOff>
    </xdr:to>
    <xdr:pic>
      <xdr:nvPicPr>
        <xdr:cNvPr id="18" name="Picture 3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80" y="16430517"/>
          <a:ext cx="1147354" cy="7825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oneCellAnchor>
    <xdr:from>
      <xdr:col>10</xdr:col>
      <xdr:colOff>76200</xdr:colOff>
      <xdr:row>22</xdr:row>
      <xdr:rowOff>175703</xdr:rowOff>
    </xdr:from>
    <xdr:ext cx="239681" cy="629337"/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71660" y="5776403"/>
          <a:ext cx="239681" cy="629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548640</xdr:colOff>
      <xdr:row>21</xdr:row>
      <xdr:rowOff>108546</xdr:rowOff>
    </xdr:from>
    <xdr:to>
      <xdr:col>12</xdr:col>
      <xdr:colOff>1135823</xdr:colOff>
      <xdr:row>22</xdr:row>
      <xdr:rowOff>773339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944100" y="5625426"/>
          <a:ext cx="1516823" cy="840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426720</xdr:colOff>
      <xdr:row>6</xdr:row>
      <xdr:rowOff>148366</xdr:rowOff>
    </xdr:from>
    <xdr:to>
      <xdr:col>12</xdr:col>
      <xdr:colOff>1145778</xdr:colOff>
      <xdr:row>6</xdr:row>
      <xdr:rowOff>707219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ACA040C1-2211-4CF6-B636-65286F045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" t="1978" r="878" b="2191"/>
        <a:stretch/>
      </xdr:blipFill>
      <xdr:spPr>
        <a:xfrm>
          <a:off x="9822180" y="1565686"/>
          <a:ext cx="1648698" cy="558853"/>
        </a:xfrm>
        <a:prstGeom prst="rect">
          <a:avLst/>
        </a:prstGeom>
      </xdr:spPr>
    </xdr:pic>
    <xdr:clientData/>
  </xdr:twoCellAnchor>
  <xdr:twoCellAnchor editAs="oneCell">
    <xdr:from>
      <xdr:col>8</xdr:col>
      <xdr:colOff>638735</xdr:colOff>
      <xdr:row>6</xdr:row>
      <xdr:rowOff>168089</xdr:rowOff>
    </xdr:from>
    <xdr:to>
      <xdr:col>10</xdr:col>
      <xdr:colOff>170441</xdr:colOff>
      <xdr:row>6</xdr:row>
      <xdr:rowOff>784009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B44D89F8-1CBE-3987-AEC9-B48069EB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2059" y="3115236"/>
          <a:ext cx="170441" cy="615920"/>
        </a:xfrm>
        <a:prstGeom prst="rect">
          <a:avLst/>
        </a:prstGeom>
      </xdr:spPr>
    </xdr:pic>
    <xdr:clientData/>
  </xdr:twoCellAnchor>
  <xdr:twoCellAnchor editAs="oneCell">
    <xdr:from>
      <xdr:col>10</xdr:col>
      <xdr:colOff>434340</xdr:colOff>
      <xdr:row>39</xdr:row>
      <xdr:rowOff>82027</xdr:rowOff>
    </xdr:from>
    <xdr:to>
      <xdr:col>12</xdr:col>
      <xdr:colOff>1162354</xdr:colOff>
      <xdr:row>41</xdr:row>
      <xdr:rowOff>23246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974A5A06-430B-F3C0-B4D1-DDB78932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9866107"/>
          <a:ext cx="1657654" cy="1008019"/>
        </a:xfrm>
        <a:prstGeom prst="rect">
          <a:avLst/>
        </a:prstGeom>
      </xdr:spPr>
    </xdr:pic>
    <xdr:clientData/>
  </xdr:twoCellAnchor>
  <xdr:oneCellAnchor>
    <xdr:from>
      <xdr:col>8</xdr:col>
      <xdr:colOff>831117</xdr:colOff>
      <xdr:row>40</xdr:row>
      <xdr:rowOff>107017</xdr:rowOff>
    </xdr:from>
    <xdr:ext cx="245181" cy="643778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F0385973-150F-428C-8FA3-9BEF842F2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34441" y="11637870"/>
          <a:ext cx="245181" cy="643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411480</xdr:colOff>
      <xdr:row>89</xdr:row>
      <xdr:rowOff>442692</xdr:rowOff>
    </xdr:from>
    <xdr:ext cx="1593876" cy="1003436"/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763CBD54-BA1F-4ADB-A9C6-65DF0C36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6940" y="20658552"/>
          <a:ext cx="1593876" cy="1003436"/>
        </a:xfrm>
        <a:prstGeom prst="rect">
          <a:avLst/>
        </a:prstGeom>
      </xdr:spPr>
    </xdr:pic>
    <xdr:clientData/>
  </xdr:oneCellAnchor>
  <xdr:oneCellAnchor>
    <xdr:from>
      <xdr:col>8</xdr:col>
      <xdr:colOff>829796</xdr:colOff>
      <xdr:row>90</xdr:row>
      <xdr:rowOff>174250</xdr:rowOff>
    </xdr:from>
    <xdr:ext cx="257174" cy="675269"/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1F1F652C-716B-48B2-A872-CE4E9C5E0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33120" y="15750426"/>
          <a:ext cx="257174" cy="67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24317</xdr:colOff>
      <xdr:row>11</xdr:row>
      <xdr:rowOff>582705</xdr:rowOff>
    </xdr:from>
    <xdr:to>
      <xdr:col>0</xdr:col>
      <xdr:colOff>1748117</xdr:colOff>
      <xdr:row>11</xdr:row>
      <xdr:rowOff>853552</xdr:rowOff>
    </xdr:to>
    <xdr:sp macro="" textlink="">
      <xdr:nvSpPr>
        <xdr:cNvPr id="2" name="TextBox 1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FD09155A-7DC9-498C-B305-76E98A309846}"/>
            </a:ext>
          </a:extLst>
        </xdr:cNvPr>
        <xdr:cNvSpPr txBox="1"/>
      </xdr:nvSpPr>
      <xdr:spPr>
        <a:xfrm>
          <a:off x="24317" y="5188323"/>
          <a:ext cx="1723800" cy="2708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10</xdr:col>
      <xdr:colOff>480060</xdr:colOff>
      <xdr:row>120</xdr:row>
      <xdr:rowOff>156372</xdr:rowOff>
    </xdr:from>
    <xdr:ext cx="1800530" cy="572607"/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F896B297-A9B9-44A1-B835-0AF230FFD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5520" y="28853292"/>
          <a:ext cx="1800530" cy="572607"/>
        </a:xfrm>
        <a:prstGeom prst="rect">
          <a:avLst/>
        </a:prstGeom>
        <a:effectLst>
          <a:outerShdw blurRad="114300" dist="50800" dir="5400000" algn="ctr" rotWithShape="0">
            <a:schemeClr val="bg1">
              <a:lumMod val="50000"/>
            </a:schemeClr>
          </a:outerShdw>
        </a:effectLst>
      </xdr:spPr>
    </xdr:pic>
    <xdr:clientData/>
  </xdr:oneCellAnchor>
  <xdr:twoCellAnchor editAs="oneCell">
    <xdr:from>
      <xdr:col>8</xdr:col>
      <xdr:colOff>470098</xdr:colOff>
      <xdr:row>120</xdr:row>
      <xdr:rowOff>163830</xdr:rowOff>
    </xdr:from>
    <xdr:to>
      <xdr:col>10</xdr:col>
      <xdr:colOff>266700</xdr:colOff>
      <xdr:row>120</xdr:row>
      <xdr:rowOff>793203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4C3F7458-08DD-4371-A7EE-6F150CFF2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73422" y="14003095"/>
          <a:ext cx="266700" cy="629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40341</xdr:colOff>
      <xdr:row>22</xdr:row>
      <xdr:rowOff>559397</xdr:rowOff>
    </xdr:from>
    <xdr:to>
      <xdr:col>0</xdr:col>
      <xdr:colOff>1725706</xdr:colOff>
      <xdr:row>22</xdr:row>
      <xdr:rowOff>851648</xdr:rowOff>
    </xdr:to>
    <xdr:sp macro="" textlink="">
      <xdr:nvSpPr>
        <xdr:cNvPr id="52" name="TextBox 51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557FD426-F237-4F31-8B7C-D114CC6A5977}"/>
            </a:ext>
          </a:extLst>
        </xdr:cNvPr>
        <xdr:cNvSpPr txBox="1"/>
      </xdr:nvSpPr>
      <xdr:spPr>
        <a:xfrm>
          <a:off x="40341" y="7764779"/>
          <a:ext cx="1685365" cy="292251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 на сайте</a:t>
          </a:r>
        </a:p>
      </xdr:txBody>
    </xdr:sp>
    <xdr:clientData/>
  </xdr:twoCellAnchor>
  <xdr:twoCellAnchor>
    <xdr:from>
      <xdr:col>0</xdr:col>
      <xdr:colOff>51708</xdr:colOff>
      <xdr:row>56</xdr:row>
      <xdr:rowOff>708049</xdr:rowOff>
    </xdr:from>
    <xdr:to>
      <xdr:col>0</xdr:col>
      <xdr:colOff>1649666</xdr:colOff>
      <xdr:row>56</xdr:row>
      <xdr:rowOff>961302</xdr:rowOff>
    </xdr:to>
    <xdr:sp macro="" textlink="">
      <xdr:nvSpPr>
        <xdr:cNvPr id="60" name="TextBox 59">
          <a:hlinkClick xmlns:r="http://schemas.openxmlformats.org/officeDocument/2006/relationships" r:id="rId22"/>
          <a:extLst>
            <a:ext uri="{FF2B5EF4-FFF2-40B4-BE49-F238E27FC236}">
              <a16:creationId xmlns="" xmlns:a16="http://schemas.microsoft.com/office/drawing/2014/main" id="{AEF470D7-C499-443B-AFAB-19C4257537DD}"/>
            </a:ext>
          </a:extLst>
        </xdr:cNvPr>
        <xdr:cNvSpPr txBox="1"/>
      </xdr:nvSpPr>
      <xdr:spPr>
        <a:xfrm>
          <a:off x="51708" y="16832513"/>
          <a:ext cx="1597958" cy="253253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 на сайте</a:t>
          </a:r>
        </a:p>
      </xdr:txBody>
    </xdr:sp>
    <xdr:clientData/>
  </xdr:twoCellAnchor>
  <xdr:twoCellAnchor>
    <xdr:from>
      <xdr:col>0</xdr:col>
      <xdr:colOff>58238</xdr:colOff>
      <xdr:row>98</xdr:row>
      <xdr:rowOff>530678</xdr:rowOff>
    </xdr:from>
    <xdr:to>
      <xdr:col>0</xdr:col>
      <xdr:colOff>1725706</xdr:colOff>
      <xdr:row>98</xdr:row>
      <xdr:rowOff>806824</xdr:rowOff>
    </xdr:to>
    <xdr:sp macro="" textlink="">
      <xdr:nvSpPr>
        <xdr:cNvPr id="66" name="TextBox 65">
          <a:hlinkClick xmlns:r="http://schemas.openxmlformats.org/officeDocument/2006/relationships" r:id="rId23"/>
          <a:extLst>
            <a:ext uri="{FF2B5EF4-FFF2-40B4-BE49-F238E27FC236}">
              <a16:creationId xmlns="" xmlns:a16="http://schemas.microsoft.com/office/drawing/2014/main" id="{B24F8776-CFEA-49BB-84A2-A0343B72C71C}"/>
            </a:ext>
          </a:extLst>
        </xdr:cNvPr>
        <xdr:cNvSpPr txBox="1"/>
      </xdr:nvSpPr>
      <xdr:spPr>
        <a:xfrm>
          <a:off x="58238" y="23076913"/>
          <a:ext cx="1667468" cy="276146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60958</xdr:colOff>
      <xdr:row>112</xdr:row>
      <xdr:rowOff>515983</xdr:rowOff>
    </xdr:from>
    <xdr:to>
      <xdr:col>0</xdr:col>
      <xdr:colOff>1669675</xdr:colOff>
      <xdr:row>112</xdr:row>
      <xdr:rowOff>773207</xdr:rowOff>
    </xdr:to>
    <xdr:sp macro="" textlink="">
      <xdr:nvSpPr>
        <xdr:cNvPr id="70" name="TextBox 69">
          <a:hlinkClick xmlns:r="http://schemas.openxmlformats.org/officeDocument/2006/relationships" r:id="rId24"/>
          <a:extLst>
            <a:ext uri="{FF2B5EF4-FFF2-40B4-BE49-F238E27FC236}">
              <a16:creationId xmlns="" xmlns:a16="http://schemas.microsoft.com/office/drawing/2014/main" id="{A8C1EFB0-2FCA-43E8-9BC8-105FBE233F46}"/>
            </a:ext>
          </a:extLst>
        </xdr:cNvPr>
        <xdr:cNvSpPr txBox="1"/>
      </xdr:nvSpPr>
      <xdr:spPr>
        <a:xfrm>
          <a:off x="60958" y="26838601"/>
          <a:ext cx="1608717" cy="257224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 на сайте</a:t>
          </a:r>
        </a:p>
      </xdr:txBody>
    </xdr:sp>
    <xdr:clientData/>
  </xdr:twoCellAnchor>
  <xdr:twoCellAnchor>
    <xdr:from>
      <xdr:col>0</xdr:col>
      <xdr:colOff>54429</xdr:colOff>
      <xdr:row>120</xdr:row>
      <xdr:rowOff>517072</xdr:rowOff>
    </xdr:from>
    <xdr:to>
      <xdr:col>0</xdr:col>
      <xdr:colOff>1669676</xdr:colOff>
      <xdr:row>120</xdr:row>
      <xdr:rowOff>808728</xdr:rowOff>
    </xdr:to>
    <xdr:sp macro="" textlink="">
      <xdr:nvSpPr>
        <xdr:cNvPr id="72" name="TextBox 71">
          <a:hlinkClick xmlns:r="http://schemas.openxmlformats.org/officeDocument/2006/relationships" r:id="rId25"/>
          <a:extLst>
            <a:ext uri="{FF2B5EF4-FFF2-40B4-BE49-F238E27FC236}">
              <a16:creationId xmlns="" xmlns:a16="http://schemas.microsoft.com/office/drawing/2014/main" id="{14D51EC7-F762-4AFF-909C-8710E8E8EEF4}"/>
            </a:ext>
          </a:extLst>
        </xdr:cNvPr>
        <xdr:cNvSpPr txBox="1"/>
      </xdr:nvSpPr>
      <xdr:spPr>
        <a:xfrm>
          <a:off x="54429" y="30638484"/>
          <a:ext cx="1615247" cy="291656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10</xdr:col>
      <xdr:colOff>358140</xdr:colOff>
      <xdr:row>10</xdr:row>
      <xdr:rowOff>126168</xdr:rowOff>
    </xdr:from>
    <xdr:to>
      <xdr:col>12</xdr:col>
      <xdr:colOff>1086518</xdr:colOff>
      <xdr:row>11</xdr:row>
      <xdr:rowOff>794711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849B6BF6-7DA7-436F-A2F9-621E14003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3037008"/>
          <a:ext cx="1658018" cy="84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441960</xdr:colOff>
      <xdr:row>29</xdr:row>
      <xdr:rowOff>74409</xdr:rowOff>
    </xdr:from>
    <xdr:to>
      <xdr:col>13</xdr:col>
      <xdr:colOff>39924</xdr:colOff>
      <xdr:row>29</xdr:row>
      <xdr:rowOff>802790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C0BCEBD7-FD7C-4C99-A41D-6FBF90516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837420" y="7831569"/>
          <a:ext cx="1975404" cy="728381"/>
        </a:xfrm>
        <a:prstGeom prst="rect">
          <a:avLst/>
        </a:prstGeom>
      </xdr:spPr>
    </xdr:pic>
    <xdr:clientData/>
  </xdr:twoCellAnchor>
  <xdr:twoCellAnchor editAs="oneCell">
    <xdr:from>
      <xdr:col>8</xdr:col>
      <xdr:colOff>514350</xdr:colOff>
      <xdr:row>29</xdr:row>
      <xdr:rowOff>64994</xdr:rowOff>
    </xdr:from>
    <xdr:to>
      <xdr:col>10</xdr:col>
      <xdr:colOff>226445</xdr:colOff>
      <xdr:row>29</xdr:row>
      <xdr:rowOff>756126</xdr:rowOff>
    </xdr:to>
    <xdr:pic>
      <xdr:nvPicPr>
        <xdr:cNvPr id="43" name="Picture 3">
          <a:extLst>
            <a:ext uri="{FF2B5EF4-FFF2-40B4-BE49-F238E27FC236}">
              <a16:creationId xmlns="" xmlns:a16="http://schemas.microsoft.com/office/drawing/2014/main" id="{20FE2BDA-02D9-40C1-ABFF-6043CF4AE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17674" y="9388288"/>
          <a:ext cx="226445" cy="691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44823</xdr:colOff>
      <xdr:row>6</xdr:row>
      <xdr:rowOff>605117</xdr:rowOff>
    </xdr:from>
    <xdr:to>
      <xdr:col>0</xdr:col>
      <xdr:colOff>1768623</xdr:colOff>
      <xdr:row>6</xdr:row>
      <xdr:rowOff>875964</xdr:rowOff>
    </xdr:to>
    <xdr:sp macro="" textlink="">
      <xdr:nvSpPr>
        <xdr:cNvPr id="47" name="TextBox 46">
          <a:hlinkClick xmlns:r="http://schemas.openxmlformats.org/officeDocument/2006/relationships" r:id="rId29"/>
          <a:extLst>
            <a:ext uri="{FF2B5EF4-FFF2-40B4-BE49-F238E27FC236}">
              <a16:creationId xmlns="" xmlns:a16="http://schemas.microsoft.com/office/drawing/2014/main" id="{6E12E42E-26D3-4E77-A5E6-A46F33EE6E25}"/>
            </a:ext>
          </a:extLst>
        </xdr:cNvPr>
        <xdr:cNvSpPr txBox="1"/>
      </xdr:nvSpPr>
      <xdr:spPr>
        <a:xfrm>
          <a:off x="44823" y="3552264"/>
          <a:ext cx="1723800" cy="2708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е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1878106</xdr:colOff>
      <xdr:row>6</xdr:row>
      <xdr:rowOff>600635</xdr:rowOff>
    </xdr:from>
    <xdr:to>
      <xdr:col>1</xdr:col>
      <xdr:colOff>1176618</xdr:colOff>
      <xdr:row>6</xdr:row>
      <xdr:rowOff>871482</xdr:rowOff>
    </xdr:to>
    <xdr:sp macro="" textlink="">
      <xdr:nvSpPr>
        <xdr:cNvPr id="56" name="TextBox 55">
          <a:hlinkClick xmlns:r="http://schemas.openxmlformats.org/officeDocument/2006/relationships" r:id="rId30"/>
          <a:extLst>
            <a:ext uri="{FF2B5EF4-FFF2-40B4-BE49-F238E27FC236}">
              <a16:creationId xmlns="" xmlns:a16="http://schemas.microsoft.com/office/drawing/2014/main" id="{F136CB44-260F-4EEC-9EAE-8AF33A9786B0}"/>
            </a:ext>
          </a:extLst>
        </xdr:cNvPr>
        <xdr:cNvSpPr txBox="1"/>
      </xdr:nvSpPr>
      <xdr:spPr>
        <a:xfrm>
          <a:off x="1878106" y="3547782"/>
          <a:ext cx="1371600" cy="2708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0</xdr:col>
      <xdr:colOff>1956549</xdr:colOff>
      <xdr:row>40</xdr:row>
      <xdr:rowOff>504265</xdr:rowOff>
    </xdr:from>
    <xdr:to>
      <xdr:col>1</xdr:col>
      <xdr:colOff>1266264</xdr:colOff>
      <xdr:row>40</xdr:row>
      <xdr:rowOff>795619</xdr:rowOff>
    </xdr:to>
    <xdr:sp macro="" textlink="">
      <xdr:nvSpPr>
        <xdr:cNvPr id="59" name="TextBox 58">
          <a:hlinkClick xmlns:r="http://schemas.openxmlformats.org/officeDocument/2006/relationships" r:id="rId31"/>
          <a:extLst>
            <a:ext uri="{FF2B5EF4-FFF2-40B4-BE49-F238E27FC236}">
              <a16:creationId xmlns="" xmlns:a16="http://schemas.microsoft.com/office/drawing/2014/main" id="{6E3782CF-E31A-4A68-BDF5-5647BE50EEC5}"/>
            </a:ext>
          </a:extLst>
        </xdr:cNvPr>
        <xdr:cNvSpPr txBox="1"/>
      </xdr:nvSpPr>
      <xdr:spPr>
        <a:xfrm>
          <a:off x="1956549" y="12035118"/>
          <a:ext cx="1539686" cy="291354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0</xdr:col>
      <xdr:colOff>1860176</xdr:colOff>
      <xdr:row>11</xdr:row>
      <xdr:rowOff>582706</xdr:rowOff>
    </xdr:from>
    <xdr:to>
      <xdr:col>1</xdr:col>
      <xdr:colOff>1158688</xdr:colOff>
      <xdr:row>11</xdr:row>
      <xdr:rowOff>853553</xdr:rowOff>
    </xdr:to>
    <xdr:sp macro="" textlink="">
      <xdr:nvSpPr>
        <xdr:cNvPr id="63" name="TextBox 62">
          <a:hlinkClick xmlns:r="http://schemas.openxmlformats.org/officeDocument/2006/relationships" r:id="rId32"/>
          <a:extLst>
            <a:ext uri="{FF2B5EF4-FFF2-40B4-BE49-F238E27FC236}">
              <a16:creationId xmlns="" xmlns:a16="http://schemas.microsoft.com/office/drawing/2014/main" id="{86AFA534-231E-40A2-A2E4-4FE4DA7ACA74}"/>
            </a:ext>
          </a:extLst>
        </xdr:cNvPr>
        <xdr:cNvSpPr txBox="1"/>
      </xdr:nvSpPr>
      <xdr:spPr>
        <a:xfrm>
          <a:off x="1860176" y="5188324"/>
          <a:ext cx="1371600" cy="2708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0</xdr:col>
      <xdr:colOff>1848970</xdr:colOff>
      <xdr:row>22</xdr:row>
      <xdr:rowOff>560295</xdr:rowOff>
    </xdr:from>
    <xdr:to>
      <xdr:col>1</xdr:col>
      <xdr:colOff>1147482</xdr:colOff>
      <xdr:row>22</xdr:row>
      <xdr:rowOff>831142</xdr:rowOff>
    </xdr:to>
    <xdr:sp macro="" textlink="">
      <xdr:nvSpPr>
        <xdr:cNvPr id="64" name="TextBox 63">
          <a:hlinkClick xmlns:r="http://schemas.openxmlformats.org/officeDocument/2006/relationships" r:id="rId33"/>
          <a:extLst>
            <a:ext uri="{FF2B5EF4-FFF2-40B4-BE49-F238E27FC236}">
              <a16:creationId xmlns="" xmlns:a16="http://schemas.microsoft.com/office/drawing/2014/main" id="{F13A5EF2-EF60-4105-B216-C22EED9F7CBF}"/>
            </a:ext>
          </a:extLst>
        </xdr:cNvPr>
        <xdr:cNvSpPr txBox="1"/>
      </xdr:nvSpPr>
      <xdr:spPr>
        <a:xfrm>
          <a:off x="1848970" y="7765677"/>
          <a:ext cx="1371600" cy="2708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0</xdr:col>
      <xdr:colOff>1748118</xdr:colOff>
      <xdr:row>56</xdr:row>
      <xdr:rowOff>694765</xdr:rowOff>
    </xdr:from>
    <xdr:to>
      <xdr:col>1</xdr:col>
      <xdr:colOff>1046630</xdr:colOff>
      <xdr:row>56</xdr:row>
      <xdr:rowOff>965612</xdr:rowOff>
    </xdr:to>
    <xdr:sp macro="" textlink="">
      <xdr:nvSpPr>
        <xdr:cNvPr id="67" name="TextBox 66">
          <a:hlinkClick xmlns:r="http://schemas.openxmlformats.org/officeDocument/2006/relationships" r:id="rId34"/>
          <a:extLst>
            <a:ext uri="{FF2B5EF4-FFF2-40B4-BE49-F238E27FC236}">
              <a16:creationId xmlns="" xmlns:a16="http://schemas.microsoft.com/office/drawing/2014/main" id="{808C6FA5-BB0D-4DF4-8F64-70BD7E93215D}"/>
            </a:ext>
          </a:extLst>
        </xdr:cNvPr>
        <xdr:cNvSpPr txBox="1"/>
      </xdr:nvSpPr>
      <xdr:spPr>
        <a:xfrm>
          <a:off x="1748118" y="18007853"/>
          <a:ext cx="1371600" cy="2708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>
    <xdr:from>
      <xdr:col>0</xdr:col>
      <xdr:colOff>1826559</xdr:colOff>
      <xdr:row>98</xdr:row>
      <xdr:rowOff>537883</xdr:rowOff>
    </xdr:from>
    <xdr:to>
      <xdr:col>1</xdr:col>
      <xdr:colOff>1125071</xdr:colOff>
      <xdr:row>98</xdr:row>
      <xdr:rowOff>808730</xdr:rowOff>
    </xdr:to>
    <xdr:sp macro="" textlink="">
      <xdr:nvSpPr>
        <xdr:cNvPr id="68" name="TextBox 67">
          <a:hlinkClick xmlns:r="http://schemas.openxmlformats.org/officeDocument/2006/relationships" r:id="rId34"/>
          <a:extLst>
            <a:ext uri="{FF2B5EF4-FFF2-40B4-BE49-F238E27FC236}">
              <a16:creationId xmlns="" xmlns:a16="http://schemas.microsoft.com/office/drawing/2014/main" id="{D95E1334-F442-4DBB-AFAA-2C5D346DB31E}"/>
            </a:ext>
          </a:extLst>
        </xdr:cNvPr>
        <xdr:cNvSpPr txBox="1"/>
      </xdr:nvSpPr>
      <xdr:spPr>
        <a:xfrm>
          <a:off x="1826559" y="29605942"/>
          <a:ext cx="1371600" cy="2708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Смотреть видео</a:t>
          </a:r>
        </a:p>
      </xdr:txBody>
    </xdr:sp>
    <xdr:clientData/>
  </xdr:twoCellAnchor>
  <xdr:twoCellAnchor editAs="oneCell">
    <xdr:from>
      <xdr:col>10</xdr:col>
      <xdr:colOff>461984</xdr:colOff>
      <xdr:row>28</xdr:row>
      <xdr:rowOff>178874</xdr:rowOff>
    </xdr:from>
    <xdr:to>
      <xdr:col>10</xdr:col>
      <xdr:colOff>902376</xdr:colOff>
      <xdr:row>29</xdr:row>
      <xdr:rowOff>232171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6F6F8C1-58DC-4A78-8088-CBACDD4D4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520634" y="9465749"/>
          <a:ext cx="440392" cy="234272"/>
        </a:xfrm>
        <a:prstGeom prst="rect">
          <a:avLst/>
        </a:prstGeom>
      </xdr:spPr>
    </xdr:pic>
    <xdr:clientData/>
  </xdr:twoCellAnchor>
  <xdr:twoCellAnchor editAs="oneCell">
    <xdr:from>
      <xdr:col>9</xdr:col>
      <xdr:colOff>752475</xdr:colOff>
      <xdr:row>22</xdr:row>
      <xdr:rowOff>7918</xdr:rowOff>
    </xdr:from>
    <xdr:to>
      <xdr:col>12</xdr:col>
      <xdr:colOff>280950</xdr:colOff>
      <xdr:row>22</xdr:row>
      <xdr:rowOff>200666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4ECD5E80-5E97-4EE6-AB4B-DCD19205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201525" y="7246918"/>
          <a:ext cx="1164870" cy="192748"/>
        </a:xfrm>
        <a:prstGeom prst="rect">
          <a:avLst/>
        </a:prstGeom>
      </xdr:spPr>
    </xdr:pic>
    <xdr:clientData/>
  </xdr:twoCellAnchor>
  <xdr:twoCellAnchor editAs="oneCell">
    <xdr:from>
      <xdr:col>8</xdr:col>
      <xdr:colOff>465480</xdr:colOff>
      <xdr:row>112</xdr:row>
      <xdr:rowOff>32621</xdr:rowOff>
    </xdr:from>
    <xdr:to>
      <xdr:col>10</xdr:col>
      <xdr:colOff>269231</xdr:colOff>
      <xdr:row>112</xdr:row>
      <xdr:rowOff>891568</xdr:rowOff>
    </xdr:to>
    <xdr:pic>
      <xdr:nvPicPr>
        <xdr:cNvPr id="54" name="Picture 3">
          <a:extLst>
            <a:ext uri="{FF2B5EF4-FFF2-40B4-BE49-F238E27FC236}">
              <a16:creationId xmlns="" xmlns:a16="http://schemas.microsoft.com/office/drawing/2014/main" id="{3169AB44-08D4-4E49-9FC5-BE080EC74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68804" y="12874562"/>
          <a:ext cx="269231" cy="85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280147</xdr:colOff>
      <xdr:row>56</xdr:row>
      <xdr:rowOff>78440</xdr:rowOff>
    </xdr:from>
    <xdr:to>
      <xdr:col>10</xdr:col>
      <xdr:colOff>421901</xdr:colOff>
      <xdr:row>56</xdr:row>
      <xdr:rowOff>358587</xdr:rowOff>
    </xdr:to>
    <xdr:pic>
      <xdr:nvPicPr>
        <xdr:cNvPr id="55" name="Picture 3">
          <a:extLst>
            <a:ext uri="{FF2B5EF4-FFF2-40B4-BE49-F238E27FC236}">
              <a16:creationId xmlns="" xmlns:a16="http://schemas.microsoft.com/office/drawing/2014/main" id="{BD344E37-334F-41F3-82AC-F40AAEC3F3C1}"/>
            </a:ext>
          </a:extLst>
        </xdr:cNvPr>
        <xdr:cNvPicPr>
          <a:picLocks noGrp="1"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3084" b="95595" l="4308" r="97231">
                      <a14:foregroundMark x1="4923" y1="21145" x2="11385" y2="55066"/>
                      <a14:foregroundMark x1="8923" y1="73568" x2="34154" y2="74009"/>
                      <a14:foregroundMark x1="34154" y1="74009" x2="40000" y2="73568"/>
                      <a14:foregroundMark x1="59692" y1="50220" x2="59692" y2="50220"/>
                      <a14:foregroundMark x1="71692" y1="44493" x2="71692" y2="44493"/>
                      <a14:foregroundMark x1="71692" y1="44493" x2="19692" y2="44934"/>
                      <a14:foregroundMark x1="97846" y1="30396" x2="77538" y2="66960"/>
                      <a14:foregroundMark x1="77538" y1="66960" x2="77538" y2="67401"/>
                      <a14:foregroundMark x1="14154" y1="86344" x2="66769" y2="86344"/>
                      <a14:foregroundMark x1="76000" y1="87225" x2="76000" y2="87225"/>
                      <a14:foregroundMark x1="69846" y1="91189" x2="69846" y2="91189"/>
                      <a14:foregroundMark x1="60615" y1="91189" x2="44615" y2="91189"/>
                      <a14:foregroundMark x1="44615" y1="91189" x2="44615" y2="91189"/>
                      <a14:foregroundMark x1="15077" y1="91630" x2="28308" y2="92070"/>
                      <a14:foregroundMark x1="28308" y1="92070" x2="31077" y2="91189"/>
                      <a14:foregroundMark x1="94154" y1="56828" x2="89231" y2="92952"/>
                      <a14:foregroundMark x1="89231" y1="92952" x2="84308" y2="96035"/>
                      <a14:foregroundMark x1="61538" y1="59031" x2="52308" y2="47137"/>
                      <a14:foregroundMark x1="52308" y1="47137" x2="52000" y2="45374"/>
                      <a14:foregroundMark x1="25231" y1="3084" x2="25231" y2="3084"/>
                      <a14:foregroundMark x1="54462" y1="38326" x2="64923" y2="93833"/>
                      <a14:foregroundMark x1="70462" y1="37885" x2="24308" y2="35242"/>
                      <a14:foregroundMark x1="24308" y1="35242" x2="24000" y2="348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-592" b="195"/>
        <a:stretch/>
      </xdr:blipFill>
      <xdr:spPr bwMode="auto">
        <a:xfrm>
          <a:off x="11250706" y="17436352"/>
          <a:ext cx="421901" cy="2801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67234</xdr:colOff>
      <xdr:row>29</xdr:row>
      <xdr:rowOff>571500</xdr:rowOff>
    </xdr:from>
    <xdr:to>
      <xdr:col>0</xdr:col>
      <xdr:colOff>1725705</xdr:colOff>
      <xdr:row>29</xdr:row>
      <xdr:rowOff>840441</xdr:rowOff>
    </xdr:to>
    <xdr:sp macro="" textlink="">
      <xdr:nvSpPr>
        <xdr:cNvPr id="13" name="Прямоугольник 12">
          <a:extLst>
            <a:ext uri="{FF2B5EF4-FFF2-40B4-BE49-F238E27FC236}">
              <a16:creationId xmlns="" xmlns:a16="http://schemas.microsoft.com/office/drawing/2014/main" id="{0C29DF91-9220-C572-9137-1263F7433F39}"/>
            </a:ext>
          </a:extLst>
        </xdr:cNvPr>
        <xdr:cNvSpPr/>
      </xdr:nvSpPr>
      <xdr:spPr>
        <a:xfrm>
          <a:off x="67234" y="9894794"/>
          <a:ext cx="1658471" cy="268941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000" b="1" u="sng">
              <a:latin typeface="Arial" panose="020B0604020202020204" pitchFamily="34" charset="0"/>
              <a:cs typeface="Arial" panose="020B0604020202020204" pitchFamily="34" charset="0"/>
            </a:rPr>
            <a:t>Подробнее</a:t>
          </a:r>
          <a:r>
            <a:rPr lang="ru-RU" sz="1000" b="1" u="sng" baseline="0">
              <a:latin typeface="Arial" panose="020B0604020202020204" pitchFamily="34" charset="0"/>
              <a:cs typeface="Arial" panose="020B0604020202020204" pitchFamily="34" charset="0"/>
            </a:rPr>
            <a:t> на сайте</a:t>
          </a:r>
          <a:endParaRPr lang="ru-RU" sz="1000" b="1" u="sng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56030</xdr:colOff>
      <xdr:row>40</xdr:row>
      <xdr:rowOff>515471</xdr:rowOff>
    </xdr:from>
    <xdr:to>
      <xdr:col>0</xdr:col>
      <xdr:colOff>1714501</xdr:colOff>
      <xdr:row>40</xdr:row>
      <xdr:rowOff>784412</xdr:rowOff>
    </xdr:to>
    <xdr:sp macro="" textlink="">
      <xdr:nvSpPr>
        <xdr:cNvPr id="21" name="Прямоугольник 20">
          <a:hlinkClick xmlns:r="http://schemas.openxmlformats.org/officeDocument/2006/relationships" r:id="rId39"/>
          <a:extLst>
            <a:ext uri="{FF2B5EF4-FFF2-40B4-BE49-F238E27FC236}">
              <a16:creationId xmlns="" xmlns:a16="http://schemas.microsoft.com/office/drawing/2014/main" id="{D81F9A82-B137-42E2-89B0-9E99A0788C6F}"/>
            </a:ext>
          </a:extLst>
        </xdr:cNvPr>
        <xdr:cNvSpPr/>
      </xdr:nvSpPr>
      <xdr:spPr>
        <a:xfrm>
          <a:off x="56030" y="12046324"/>
          <a:ext cx="1658471" cy="268941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="1" u="sng"/>
            <a:t>Подробнее</a:t>
          </a:r>
          <a:r>
            <a:rPr lang="ru-RU" sz="1200" b="1" u="sng" baseline="0"/>
            <a:t> на сайте</a:t>
          </a:r>
          <a:endParaRPr lang="ru-RU" sz="1200" b="1" u="sng"/>
        </a:p>
      </xdr:txBody>
    </xdr:sp>
    <xdr:clientData/>
  </xdr:twoCellAnchor>
  <xdr:twoCellAnchor>
    <xdr:from>
      <xdr:col>0</xdr:col>
      <xdr:colOff>44823</xdr:colOff>
      <xdr:row>90</xdr:row>
      <xdr:rowOff>537883</xdr:rowOff>
    </xdr:from>
    <xdr:to>
      <xdr:col>0</xdr:col>
      <xdr:colOff>1703294</xdr:colOff>
      <xdr:row>90</xdr:row>
      <xdr:rowOff>806824</xdr:rowOff>
    </xdr:to>
    <xdr:sp macro="" textlink="">
      <xdr:nvSpPr>
        <xdr:cNvPr id="22" name="Прямоугольник 21">
          <a:hlinkClick xmlns:r="http://schemas.openxmlformats.org/officeDocument/2006/relationships" r:id="rId40"/>
          <a:extLst>
            <a:ext uri="{FF2B5EF4-FFF2-40B4-BE49-F238E27FC236}">
              <a16:creationId xmlns="" xmlns:a16="http://schemas.microsoft.com/office/drawing/2014/main" id="{4B852A86-CDB2-4CC0-AABD-DE242C635ADC}"/>
            </a:ext>
          </a:extLst>
        </xdr:cNvPr>
        <xdr:cNvSpPr/>
      </xdr:nvSpPr>
      <xdr:spPr>
        <a:xfrm>
          <a:off x="44823" y="22848795"/>
          <a:ext cx="1658471" cy="268941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200" b="1" u="sng"/>
            <a:t>Подробнее</a:t>
          </a:r>
          <a:r>
            <a:rPr lang="ru-RU" sz="1200" b="1" u="sng" baseline="0"/>
            <a:t> на сайте</a:t>
          </a:r>
          <a:endParaRPr lang="ru-RU" sz="1200" b="1" u="sng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0</xdr:rowOff>
    </xdr:from>
    <xdr:to>
      <xdr:col>2</xdr:col>
      <xdr:colOff>1107814</xdr:colOff>
      <xdr:row>74</xdr:row>
      <xdr:rowOff>384476</xdr:rowOff>
    </xdr:to>
    <xdr:sp macro="" textlink="">
      <xdr:nvSpPr>
        <xdr:cNvPr id="4" name="AutoShape 20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52450" y="22926675"/>
          <a:ext cx="3724275" cy="1278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748553</xdr:colOff>
      <xdr:row>39</xdr:row>
      <xdr:rowOff>67364</xdr:rowOff>
    </xdr:from>
    <xdr:to>
      <xdr:col>10</xdr:col>
      <xdr:colOff>945993</xdr:colOff>
      <xdr:row>39</xdr:row>
      <xdr:rowOff>840441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3082" y="13805776"/>
          <a:ext cx="1161146" cy="773077"/>
        </a:xfrm>
        <a:prstGeom prst="rect">
          <a:avLst/>
        </a:prstGeom>
      </xdr:spPr>
    </xdr:pic>
    <xdr:clientData/>
  </xdr:twoCellAnchor>
  <xdr:twoCellAnchor editAs="oneCell">
    <xdr:from>
      <xdr:col>9</xdr:col>
      <xdr:colOff>498308</xdr:colOff>
      <xdr:row>48</xdr:row>
      <xdr:rowOff>271276</xdr:rowOff>
    </xdr:from>
    <xdr:to>
      <xdr:col>10</xdr:col>
      <xdr:colOff>1059427</xdr:colOff>
      <xdr:row>48</xdr:row>
      <xdr:rowOff>819150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483" y="16035151"/>
          <a:ext cx="1523144" cy="54787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1</xdr:row>
      <xdr:rowOff>117021</xdr:rowOff>
    </xdr:from>
    <xdr:to>
      <xdr:col>9</xdr:col>
      <xdr:colOff>720362</xdr:colOff>
      <xdr:row>2</xdr:row>
      <xdr:rowOff>187576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293914"/>
          <a:ext cx="2004332" cy="249625"/>
        </a:xfrm>
        <a:prstGeom prst="rect">
          <a:avLst/>
        </a:prstGeom>
      </xdr:spPr>
    </xdr:pic>
    <xdr:clientData/>
  </xdr:twoCellAnchor>
  <xdr:twoCellAnchor editAs="oneCell">
    <xdr:from>
      <xdr:col>9</xdr:col>
      <xdr:colOff>365699</xdr:colOff>
      <xdr:row>24</xdr:row>
      <xdr:rowOff>62192</xdr:rowOff>
    </xdr:from>
    <xdr:to>
      <xdr:col>11</xdr:col>
      <xdr:colOff>2922</xdr:colOff>
      <xdr:row>24</xdr:row>
      <xdr:rowOff>784411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0" t="27671" r="10372" b="27748"/>
        <a:stretch/>
      </xdr:blipFill>
      <xdr:spPr>
        <a:xfrm>
          <a:off x="11280228" y="6987427"/>
          <a:ext cx="1811165" cy="72221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62193</xdr:colOff>
      <xdr:row>24</xdr:row>
      <xdr:rowOff>87012</xdr:rowOff>
    </xdr:from>
    <xdr:to>
      <xdr:col>9</xdr:col>
      <xdr:colOff>294751</xdr:colOff>
      <xdr:row>24</xdr:row>
      <xdr:rowOff>784412</xdr:rowOff>
    </xdr:to>
    <xdr:pic>
      <xdr:nvPicPr>
        <xdr:cNvPr id="26" name="Picture 3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6722" y="7359630"/>
          <a:ext cx="232558" cy="69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28581</xdr:colOff>
      <xdr:row>48</xdr:row>
      <xdr:rowOff>522782</xdr:rowOff>
    </xdr:from>
    <xdr:to>
      <xdr:col>9</xdr:col>
      <xdr:colOff>439564</xdr:colOff>
      <xdr:row>48</xdr:row>
      <xdr:rowOff>885826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6" y="16286657"/>
          <a:ext cx="410983" cy="363044"/>
        </a:xfrm>
        <a:prstGeom prst="rect">
          <a:avLst/>
        </a:prstGeom>
      </xdr:spPr>
    </xdr:pic>
    <xdr:clientData/>
  </xdr:twoCellAnchor>
  <xdr:twoCellAnchor editAs="oneCell">
    <xdr:from>
      <xdr:col>1</xdr:col>
      <xdr:colOff>39861</xdr:colOff>
      <xdr:row>74</xdr:row>
      <xdr:rowOff>259415</xdr:rowOff>
    </xdr:from>
    <xdr:to>
      <xdr:col>2</xdr:col>
      <xdr:colOff>902081</xdr:colOff>
      <xdr:row>76</xdr:row>
      <xdr:rowOff>28576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87126" y="23309915"/>
          <a:ext cx="1848337" cy="64321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73</xdr:row>
      <xdr:rowOff>290415</xdr:rowOff>
    </xdr:from>
    <xdr:to>
      <xdr:col>0</xdr:col>
      <xdr:colOff>1425012</xdr:colOff>
      <xdr:row>75</xdr:row>
      <xdr:rowOff>153829</xdr:rowOff>
    </xdr:to>
    <xdr:pic>
      <xdr:nvPicPr>
        <xdr:cNvPr id="32" name="Picture 3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2926297"/>
          <a:ext cx="1024962" cy="6926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437109</xdr:colOff>
      <xdr:row>19</xdr:row>
      <xdr:rowOff>199640</xdr:rowOff>
    </xdr:from>
    <xdr:to>
      <xdr:col>10</xdr:col>
      <xdr:colOff>1096929</xdr:colOff>
      <xdr:row>19</xdr:row>
      <xdr:rowOff>748966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7A233805-11BC-44D4-8302-9E3B3592E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" t="1978" r="878" b="2191"/>
        <a:stretch/>
      </xdr:blipFill>
      <xdr:spPr>
        <a:xfrm>
          <a:off x="11351638" y="5365552"/>
          <a:ext cx="1623526" cy="549326"/>
        </a:xfrm>
        <a:prstGeom prst="rect">
          <a:avLst/>
        </a:prstGeom>
      </xdr:spPr>
    </xdr:pic>
    <xdr:clientData/>
  </xdr:twoCellAnchor>
  <xdr:twoCellAnchor editAs="oneCell">
    <xdr:from>
      <xdr:col>9</xdr:col>
      <xdr:colOff>72037</xdr:colOff>
      <xdr:row>19</xdr:row>
      <xdr:rowOff>165607</xdr:rowOff>
    </xdr:from>
    <xdr:to>
      <xdr:col>9</xdr:col>
      <xdr:colOff>269907</xdr:colOff>
      <xdr:row>19</xdr:row>
      <xdr:rowOff>795618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A2726AB2-6B1B-4878-BAAF-70938AFA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6566" y="5331519"/>
          <a:ext cx="197870" cy="630011"/>
        </a:xfrm>
        <a:prstGeom prst="rect">
          <a:avLst/>
        </a:prstGeom>
      </xdr:spPr>
    </xdr:pic>
    <xdr:clientData/>
  </xdr:twoCellAnchor>
  <xdr:twoCellAnchor editAs="oneCell">
    <xdr:from>
      <xdr:col>9</xdr:col>
      <xdr:colOff>324971</xdr:colOff>
      <xdr:row>31</xdr:row>
      <xdr:rowOff>158573</xdr:rowOff>
    </xdr:from>
    <xdr:to>
      <xdr:col>10</xdr:col>
      <xdr:colOff>1199029</xdr:colOff>
      <xdr:row>31</xdr:row>
      <xdr:rowOff>847968</xdr:rowOff>
    </xdr:to>
    <xdr:pic>
      <xdr:nvPicPr>
        <xdr:cNvPr id="35" name="Picture 2" descr="W:\EXCH\ЦТМ\2021\Kentatsu\Split\Kanami\Kanami_KSGA_HFAN1_.png">
          <a:extLst>
            <a:ext uri="{FF2B5EF4-FFF2-40B4-BE49-F238E27FC236}">
              <a16:creationId xmlns="" xmlns:a16="http://schemas.microsoft.com/office/drawing/2014/main" id="{F97222E3-698A-47D1-9B5C-AB3F9D8CCB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8241" r="3486" b="14870"/>
        <a:stretch/>
      </xdr:blipFill>
      <xdr:spPr bwMode="auto">
        <a:xfrm>
          <a:off x="11239500" y="9739602"/>
          <a:ext cx="1837764" cy="68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85166</xdr:colOff>
      <xdr:row>31</xdr:row>
      <xdr:rowOff>91888</xdr:rowOff>
    </xdr:from>
    <xdr:to>
      <xdr:col>9</xdr:col>
      <xdr:colOff>324420</xdr:colOff>
      <xdr:row>31</xdr:row>
      <xdr:rowOff>806824</xdr:rowOff>
    </xdr:to>
    <xdr:pic>
      <xdr:nvPicPr>
        <xdr:cNvPr id="36" name="Picture 3">
          <a:extLst>
            <a:ext uri="{FF2B5EF4-FFF2-40B4-BE49-F238E27FC236}">
              <a16:creationId xmlns="" xmlns:a16="http://schemas.microsoft.com/office/drawing/2014/main" id="{32141A74-71D1-4F49-B4DA-D2641D421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99695" y="9672917"/>
          <a:ext cx="239254" cy="714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26669</xdr:colOff>
      <xdr:row>9</xdr:row>
      <xdr:rowOff>627305</xdr:rowOff>
    </xdr:from>
    <xdr:to>
      <xdr:col>1</xdr:col>
      <xdr:colOff>314324</xdr:colOff>
      <xdr:row>9</xdr:row>
      <xdr:rowOff>874059</xdr:rowOff>
    </xdr:to>
    <xdr:sp macro="" textlink="">
      <xdr:nvSpPr>
        <xdr:cNvPr id="38" name="TextBox 37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6357C2C6-3391-47BC-AC04-901DE5863E2C}"/>
            </a:ext>
          </a:extLst>
        </xdr:cNvPr>
        <xdr:cNvSpPr txBox="1"/>
      </xdr:nvSpPr>
      <xdr:spPr>
        <a:xfrm>
          <a:off x="26669" y="3058981"/>
          <a:ext cx="1934920" cy="246754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 на сайте</a:t>
          </a:r>
        </a:p>
      </xdr:txBody>
    </xdr:sp>
    <xdr:clientData/>
  </xdr:twoCellAnchor>
  <xdr:twoCellAnchor>
    <xdr:from>
      <xdr:col>0</xdr:col>
      <xdr:colOff>7843</xdr:colOff>
      <xdr:row>24</xdr:row>
      <xdr:rowOff>656105</xdr:rowOff>
    </xdr:from>
    <xdr:to>
      <xdr:col>1</xdr:col>
      <xdr:colOff>257735</xdr:colOff>
      <xdr:row>24</xdr:row>
      <xdr:rowOff>918882</xdr:rowOff>
    </xdr:to>
    <xdr:sp macro="" textlink="">
      <xdr:nvSpPr>
        <xdr:cNvPr id="42" name="TextBox 41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27EC6260-B01D-462C-B73A-B6591D3DED75}"/>
            </a:ext>
          </a:extLst>
        </xdr:cNvPr>
        <xdr:cNvSpPr txBox="1"/>
      </xdr:nvSpPr>
      <xdr:spPr>
        <a:xfrm>
          <a:off x="7843" y="7928723"/>
          <a:ext cx="1897157" cy="26277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 на сайте</a:t>
          </a:r>
        </a:p>
      </xdr:txBody>
    </xdr:sp>
    <xdr:clientData/>
  </xdr:twoCellAnchor>
  <xdr:twoCellAnchor>
    <xdr:from>
      <xdr:col>0</xdr:col>
      <xdr:colOff>1</xdr:colOff>
      <xdr:row>31</xdr:row>
      <xdr:rowOff>628762</xdr:rowOff>
    </xdr:from>
    <xdr:to>
      <xdr:col>1</xdr:col>
      <xdr:colOff>302560</xdr:colOff>
      <xdr:row>31</xdr:row>
      <xdr:rowOff>885266</xdr:rowOff>
    </xdr:to>
    <xdr:sp macro="" textlink="">
      <xdr:nvSpPr>
        <xdr:cNvPr id="44" name="TextBox 43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9E3C7C9E-7AC1-4417-8CC4-E7386CFEC152}"/>
            </a:ext>
          </a:extLst>
        </xdr:cNvPr>
        <xdr:cNvSpPr txBox="1"/>
      </xdr:nvSpPr>
      <xdr:spPr>
        <a:xfrm>
          <a:off x="1" y="10209791"/>
          <a:ext cx="1949824" cy="256504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26893</xdr:colOff>
      <xdr:row>39</xdr:row>
      <xdr:rowOff>620806</xdr:rowOff>
    </xdr:from>
    <xdr:to>
      <xdr:col>1</xdr:col>
      <xdr:colOff>257735</xdr:colOff>
      <xdr:row>39</xdr:row>
      <xdr:rowOff>862853</xdr:rowOff>
    </xdr:to>
    <xdr:sp macro="" textlink="">
      <xdr:nvSpPr>
        <xdr:cNvPr id="48" name="TextBox 47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FA34556B-9DCC-495F-9C81-7CD1AADB3A67}"/>
            </a:ext>
          </a:extLst>
        </xdr:cNvPr>
        <xdr:cNvSpPr txBox="1"/>
      </xdr:nvSpPr>
      <xdr:spPr>
        <a:xfrm>
          <a:off x="26893" y="14359218"/>
          <a:ext cx="1878107" cy="2420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38101</xdr:colOff>
      <xdr:row>48</xdr:row>
      <xdr:rowOff>659466</xdr:rowOff>
    </xdr:from>
    <xdr:to>
      <xdr:col>1</xdr:col>
      <xdr:colOff>257736</xdr:colOff>
      <xdr:row>48</xdr:row>
      <xdr:rowOff>918881</xdr:rowOff>
    </xdr:to>
    <xdr:sp macro="" textlink="">
      <xdr:nvSpPr>
        <xdr:cNvPr id="50" name="TextBox 49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71C2E16C-E179-4C7F-9107-F8D50F6F379C}"/>
            </a:ext>
          </a:extLst>
        </xdr:cNvPr>
        <xdr:cNvSpPr txBox="1"/>
      </xdr:nvSpPr>
      <xdr:spPr>
        <a:xfrm>
          <a:off x="38101" y="17255378"/>
          <a:ext cx="1866900" cy="259415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на сайте</a:t>
          </a:r>
          <a:endParaRPr lang="ru-RU" sz="1100" b="1" u="sng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663948</xdr:colOff>
      <xdr:row>4</xdr:row>
      <xdr:rowOff>160014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EDC0EFB8-2EAC-43EE-BFCE-9BD88EEF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7829549" cy="1102989"/>
        </a:xfrm>
        <a:prstGeom prst="rect">
          <a:avLst/>
        </a:prstGeom>
      </xdr:spPr>
    </xdr:pic>
    <xdr:clientData/>
  </xdr:twoCellAnchor>
  <xdr:twoCellAnchor editAs="oneCell">
    <xdr:from>
      <xdr:col>9</xdr:col>
      <xdr:colOff>339538</xdr:colOff>
      <xdr:row>39</xdr:row>
      <xdr:rowOff>122705</xdr:rowOff>
    </xdr:from>
    <xdr:to>
      <xdr:col>9</xdr:col>
      <xdr:colOff>561005</xdr:colOff>
      <xdr:row>39</xdr:row>
      <xdr:rowOff>773206</xdr:rowOff>
    </xdr:to>
    <xdr:pic>
      <xdr:nvPicPr>
        <xdr:cNvPr id="49" name="Picture 3">
          <a:extLst>
            <a:ext uri="{FF2B5EF4-FFF2-40B4-BE49-F238E27FC236}">
              <a16:creationId xmlns="" xmlns:a16="http://schemas.microsoft.com/office/drawing/2014/main" id="{FFFE55C0-ED80-4072-9B1E-B30B0884E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54067" y="13861117"/>
          <a:ext cx="221467" cy="65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11206</xdr:colOff>
      <xdr:row>19</xdr:row>
      <xdr:rowOff>672353</xdr:rowOff>
    </xdr:from>
    <xdr:to>
      <xdr:col>1</xdr:col>
      <xdr:colOff>298861</xdr:colOff>
      <xdr:row>19</xdr:row>
      <xdr:rowOff>907677</xdr:rowOff>
    </xdr:to>
    <xdr:sp macro="" textlink="">
      <xdr:nvSpPr>
        <xdr:cNvPr id="30" name="TextBox 29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ABB8BE53-EA59-42E9-AD1D-6923100CEAAC}"/>
            </a:ext>
          </a:extLst>
        </xdr:cNvPr>
        <xdr:cNvSpPr txBox="1"/>
      </xdr:nvSpPr>
      <xdr:spPr>
        <a:xfrm>
          <a:off x="11206" y="6073588"/>
          <a:ext cx="1934920" cy="235324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Подробнее на сайте</a:t>
          </a:r>
        </a:p>
      </xdr:txBody>
    </xdr:sp>
    <xdr:clientData/>
  </xdr:twoCellAnchor>
  <xdr:twoCellAnchor editAs="oneCell">
    <xdr:from>
      <xdr:col>9</xdr:col>
      <xdr:colOff>717178</xdr:colOff>
      <xdr:row>9</xdr:row>
      <xdr:rowOff>44825</xdr:rowOff>
    </xdr:from>
    <xdr:to>
      <xdr:col>10</xdr:col>
      <xdr:colOff>836598</xdr:colOff>
      <xdr:row>9</xdr:row>
      <xdr:rowOff>885266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FBCE6109-A734-4059-971A-ABDC93895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6714" t="18286" r="25786" b="16191"/>
        <a:stretch/>
      </xdr:blipFill>
      <xdr:spPr>
        <a:xfrm>
          <a:off x="11631707" y="2476501"/>
          <a:ext cx="1083126" cy="840441"/>
        </a:xfrm>
        <a:prstGeom prst="rect">
          <a:avLst/>
        </a:prstGeom>
      </xdr:spPr>
    </xdr:pic>
    <xdr:clientData/>
  </xdr:twoCellAnchor>
  <xdr:twoCellAnchor editAs="oneCell">
    <xdr:from>
      <xdr:col>10</xdr:col>
      <xdr:colOff>828675</xdr:colOff>
      <xdr:row>48</xdr:row>
      <xdr:rowOff>9525</xdr:rowOff>
    </xdr:from>
    <xdr:to>
      <xdr:col>11</xdr:col>
      <xdr:colOff>2802</xdr:colOff>
      <xdr:row>48</xdr:row>
      <xdr:rowOff>235744</xdr:rowOff>
    </xdr:to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94D63943-455B-4C1D-8346-80527BAA7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78013" t="23982" r="3267" b="20516"/>
        <a:stretch/>
      </xdr:blipFill>
      <xdr:spPr>
        <a:xfrm>
          <a:off x="12715875" y="15773400"/>
          <a:ext cx="383802" cy="226219"/>
        </a:xfrm>
        <a:prstGeom prst="rect">
          <a:avLst/>
        </a:prstGeom>
      </xdr:spPr>
    </xdr:pic>
    <xdr:clientData/>
  </xdr:twoCellAnchor>
  <xdr:twoCellAnchor editAs="oneCell">
    <xdr:from>
      <xdr:col>9</xdr:col>
      <xdr:colOff>28576</xdr:colOff>
      <xdr:row>48</xdr:row>
      <xdr:rowOff>66675</xdr:rowOff>
    </xdr:from>
    <xdr:to>
      <xdr:col>9</xdr:col>
      <xdr:colOff>454772</xdr:colOff>
      <xdr:row>48</xdr:row>
      <xdr:rowOff>495300</xdr:rowOff>
    </xdr:to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A1739F7A-D5BA-411E-84D8-96DB44ACA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1" y="15830550"/>
          <a:ext cx="426196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358587</xdr:colOff>
      <xdr:row>75</xdr:row>
      <xdr:rowOff>342657</xdr:rowOff>
    </xdr:from>
    <xdr:to>
      <xdr:col>0</xdr:col>
      <xdr:colOff>1486029</xdr:colOff>
      <xdr:row>77</xdr:row>
      <xdr:rowOff>33617</xdr:rowOff>
    </xdr:to>
    <xdr:pic>
      <xdr:nvPicPr>
        <xdr:cNvPr id="51" name="Рисунок 50" descr="C:\Users\vdehanova\AppData\Local\Packages\Microsoft.Windows.Photos_8wekyb3d8bbwe\TempState\ShareServiceTempFolder\штащ_Монтажная область 12_Монтажна232я область 1_Монтажная область 1.jpe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A1FFFEF1-4D7F-464E-93EA-1A10C7AE1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2" t="24505" r="26215" b="49962"/>
        <a:stretch/>
      </xdr:blipFill>
      <xdr:spPr bwMode="auto">
        <a:xfrm>
          <a:off x="358587" y="23807775"/>
          <a:ext cx="1127442" cy="609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227479</xdr:colOff>
      <xdr:row>8</xdr:row>
      <xdr:rowOff>35737</xdr:rowOff>
    </xdr:from>
    <xdr:ext cx="1467971" cy="980375"/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9979" y="3195796"/>
          <a:ext cx="1467971" cy="980375"/>
        </a:xfrm>
        <a:prstGeom prst="rect">
          <a:avLst/>
        </a:prstGeom>
      </xdr:spPr>
    </xdr:pic>
    <xdr:clientData/>
  </xdr:oneCellAnchor>
  <xdr:oneCellAnchor>
    <xdr:from>
      <xdr:col>11</xdr:col>
      <xdr:colOff>429025</xdr:colOff>
      <xdr:row>49</xdr:row>
      <xdr:rowOff>190054</xdr:rowOff>
    </xdr:from>
    <xdr:ext cx="1352710" cy="865160"/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8054" y="15138701"/>
          <a:ext cx="1352710" cy="865160"/>
        </a:xfrm>
        <a:prstGeom prst="rect">
          <a:avLst/>
        </a:prstGeom>
      </xdr:spPr>
    </xdr:pic>
    <xdr:clientData/>
  </xdr:oneCellAnchor>
  <xdr:oneCellAnchor>
    <xdr:from>
      <xdr:col>11</xdr:col>
      <xdr:colOff>190499</xdr:colOff>
      <xdr:row>71</xdr:row>
      <xdr:rowOff>323867</xdr:rowOff>
    </xdr:from>
    <xdr:ext cx="1672112" cy="573127"/>
    <xdr:pic>
      <xdr:nvPicPr>
        <xdr:cNvPr id="38" name="Рисунок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2999" y="21054749"/>
          <a:ext cx="1672112" cy="573127"/>
        </a:xfrm>
        <a:prstGeom prst="rect">
          <a:avLst/>
        </a:prstGeom>
      </xdr:spPr>
    </xdr:pic>
    <xdr:clientData/>
  </xdr:oneCellAnchor>
  <xdr:oneCellAnchor>
    <xdr:from>
      <xdr:col>11</xdr:col>
      <xdr:colOff>323947</xdr:colOff>
      <xdr:row>109</xdr:row>
      <xdr:rowOff>196648</xdr:rowOff>
    </xdr:from>
    <xdr:ext cx="1173193" cy="654997"/>
    <xdr:pic>
      <xdr:nvPicPr>
        <xdr:cNvPr id="39" name="Рисунок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8360" y="30370191"/>
          <a:ext cx="1173193" cy="654997"/>
        </a:xfrm>
        <a:prstGeom prst="rect">
          <a:avLst/>
        </a:prstGeom>
      </xdr:spPr>
    </xdr:pic>
    <xdr:clientData/>
  </xdr:oneCellAnchor>
  <xdr:oneCellAnchor>
    <xdr:from>
      <xdr:col>11</xdr:col>
      <xdr:colOff>683559</xdr:colOff>
      <xdr:row>110</xdr:row>
      <xdr:rowOff>565277</xdr:rowOff>
    </xdr:from>
    <xdr:ext cx="1127626" cy="510022"/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6059" y="19178248"/>
          <a:ext cx="1127626" cy="5100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140</xdr:row>
      <xdr:rowOff>95249</xdr:rowOff>
    </xdr:from>
    <xdr:ext cx="1512" cy="1704384"/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7475" y="17716499"/>
          <a:ext cx="563487" cy="164179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117938</xdr:rowOff>
    </xdr:from>
    <xdr:ext cx="10974" cy="733608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132" y="2813513"/>
          <a:ext cx="710381" cy="725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35</xdr:row>
      <xdr:rowOff>36286</xdr:rowOff>
    </xdr:from>
    <xdr:ext cx="9437" cy="733606"/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561" y="4874986"/>
          <a:ext cx="710381" cy="72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62</xdr:row>
      <xdr:rowOff>148167</xdr:rowOff>
    </xdr:from>
    <xdr:ext cx="12703" cy="1035654"/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334" b="5647"/>
        <a:stretch/>
      </xdr:blipFill>
      <xdr:spPr bwMode="auto">
        <a:xfrm>
          <a:off x="2204815" y="8263467"/>
          <a:ext cx="430890" cy="1022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86</xdr:row>
      <xdr:rowOff>0</xdr:rowOff>
    </xdr:from>
    <xdr:ext cx="10974" cy="742677"/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668" y="11868149"/>
          <a:ext cx="710381" cy="73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117</xdr:row>
      <xdr:rowOff>0</xdr:rowOff>
    </xdr:from>
    <xdr:ext cx="10974" cy="742678"/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6667" y="13839825"/>
          <a:ext cx="710381" cy="731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119</xdr:row>
      <xdr:rowOff>105835</xdr:rowOff>
    </xdr:from>
    <xdr:ext cx="2044" cy="679465"/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118" y="15355360"/>
          <a:ext cx="678319" cy="67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18613</xdr:colOff>
      <xdr:row>2</xdr:row>
      <xdr:rowOff>35445</xdr:rowOff>
    </xdr:from>
    <xdr:to>
      <xdr:col>11</xdr:col>
      <xdr:colOff>838501</xdr:colOff>
      <xdr:row>2</xdr:row>
      <xdr:rowOff>288774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8441" y="1327342"/>
          <a:ext cx="1722162" cy="2609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</xdr:row>
      <xdr:rowOff>0</xdr:rowOff>
    </xdr:from>
    <xdr:ext cx="10974" cy="733608"/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5610"/>
          <a:ext cx="10974" cy="73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21</xdr:row>
      <xdr:rowOff>0</xdr:rowOff>
    </xdr:from>
    <xdr:ext cx="9437" cy="733606"/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21803"/>
          <a:ext cx="9437" cy="73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593915</xdr:colOff>
      <xdr:row>135</xdr:row>
      <xdr:rowOff>332828</xdr:rowOff>
    </xdr:from>
    <xdr:to>
      <xdr:col>10</xdr:col>
      <xdr:colOff>813525</xdr:colOff>
      <xdr:row>135</xdr:row>
      <xdr:rowOff>963706</xdr:rowOff>
    </xdr:to>
    <xdr:pic>
      <xdr:nvPicPr>
        <xdr:cNvPr id="34" name="Picture 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15268" y="37020887"/>
          <a:ext cx="219610" cy="630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3</xdr:col>
      <xdr:colOff>770965</xdr:colOff>
      <xdr:row>162</xdr:row>
      <xdr:rowOff>238307</xdr:rowOff>
    </xdr:to>
    <xdr:sp macro="" textlink="">
      <xdr:nvSpPr>
        <xdr:cNvPr id="47" name="AutoShape 20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07375"/>
          <a:ext cx="3724275" cy="1278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145677</xdr:colOff>
      <xdr:row>159</xdr:row>
      <xdr:rowOff>803</xdr:rowOff>
    </xdr:from>
    <xdr:to>
      <xdr:col>1</xdr:col>
      <xdr:colOff>452654</xdr:colOff>
      <xdr:row>162</xdr:row>
      <xdr:rowOff>196449</xdr:rowOff>
    </xdr:to>
    <xdr:pic>
      <xdr:nvPicPr>
        <xdr:cNvPr id="43" name="Picture 3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7" y="32721979"/>
          <a:ext cx="1741330" cy="104729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448073</xdr:colOff>
      <xdr:row>160</xdr:row>
      <xdr:rowOff>11206</xdr:rowOff>
    </xdr:from>
    <xdr:to>
      <xdr:col>2</xdr:col>
      <xdr:colOff>116524</xdr:colOff>
      <xdr:row>162</xdr:row>
      <xdr:rowOff>74902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82426" y="32990118"/>
          <a:ext cx="1909627" cy="657607"/>
        </a:xfrm>
        <a:prstGeom prst="rect">
          <a:avLst/>
        </a:prstGeom>
      </xdr:spPr>
    </xdr:pic>
    <xdr:clientData/>
  </xdr:twoCellAnchor>
  <xdr:twoCellAnchor editAs="oneCell">
    <xdr:from>
      <xdr:col>2</xdr:col>
      <xdr:colOff>129771</xdr:colOff>
      <xdr:row>159</xdr:row>
      <xdr:rowOff>71157</xdr:rowOff>
    </xdr:from>
    <xdr:to>
      <xdr:col>2</xdr:col>
      <xdr:colOff>586780</xdr:colOff>
      <xdr:row>162</xdr:row>
      <xdr:rowOff>13895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300" y="32792333"/>
          <a:ext cx="457009" cy="794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874059</xdr:colOff>
      <xdr:row>1</xdr:row>
      <xdr:rowOff>534367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1F06B9BC-CEAD-42FE-A4F4-0031AFECC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9043147" cy="1273955"/>
        </a:xfrm>
        <a:prstGeom prst="rect">
          <a:avLst/>
        </a:prstGeom>
      </xdr:spPr>
    </xdr:pic>
    <xdr:clientData/>
  </xdr:twoCellAnchor>
  <xdr:twoCellAnchor editAs="oneCell">
    <xdr:from>
      <xdr:col>10</xdr:col>
      <xdr:colOff>756397</xdr:colOff>
      <xdr:row>49</xdr:row>
      <xdr:rowOff>215312</xdr:rowOff>
    </xdr:from>
    <xdr:to>
      <xdr:col>11</xdr:col>
      <xdr:colOff>86846</xdr:colOff>
      <xdr:row>49</xdr:row>
      <xdr:rowOff>899378</xdr:rowOff>
    </xdr:to>
    <xdr:pic>
      <xdr:nvPicPr>
        <xdr:cNvPr id="81" name="Picture 3">
          <a:extLst>
            <a:ext uri="{FF2B5EF4-FFF2-40B4-BE49-F238E27FC236}">
              <a16:creationId xmlns="" xmlns:a16="http://schemas.microsoft.com/office/drawing/2014/main" id="{9C8C934B-AE7D-4CCF-B4F1-0AE32CA9E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31221" y="15287224"/>
          <a:ext cx="238125" cy="684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97913</xdr:colOff>
      <xdr:row>8</xdr:row>
      <xdr:rowOff>10205</xdr:rowOff>
    </xdr:from>
    <xdr:to>
      <xdr:col>11</xdr:col>
      <xdr:colOff>539806</xdr:colOff>
      <xdr:row>8</xdr:row>
      <xdr:rowOff>459468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C9472F4F-95DC-46AD-A24F-F080645DD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0F0EF"/>
            </a:clrFrom>
            <a:clrTo>
              <a:srgbClr val="F0F0EF">
                <a:alpha val="0"/>
              </a:srgbClr>
            </a:clrTo>
          </a:clrChange>
        </a:blip>
        <a:stretch>
          <a:fillRect/>
        </a:stretch>
      </xdr:blipFill>
      <xdr:spPr>
        <a:xfrm>
          <a:off x="12470888" y="3172505"/>
          <a:ext cx="441893" cy="449263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254080</xdr:colOff>
      <xdr:row>8</xdr:row>
      <xdr:rowOff>422324</xdr:rowOff>
    </xdr:from>
    <xdr:to>
      <xdr:col>10</xdr:col>
      <xdr:colOff>794164</xdr:colOff>
      <xdr:row>8</xdr:row>
      <xdr:rowOff>965809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B8CC6D2F-2BD2-4203-B4DF-F1C5ED94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5433" y="3582383"/>
          <a:ext cx="540084" cy="54348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</xdr:row>
      <xdr:rowOff>762000</xdr:rowOff>
    </xdr:from>
    <xdr:to>
      <xdr:col>1</xdr:col>
      <xdr:colOff>302560</xdr:colOff>
      <xdr:row>8</xdr:row>
      <xdr:rowOff>1008529</xdr:rowOff>
    </xdr:to>
    <xdr:sp macro="" textlink="">
      <xdr:nvSpPr>
        <xdr:cNvPr id="55" name="TextBox 54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6A77F653-9902-4EE5-A85B-F1B0351C9230}"/>
            </a:ext>
          </a:extLst>
        </xdr:cNvPr>
        <xdr:cNvSpPr txBox="1"/>
      </xdr:nvSpPr>
      <xdr:spPr>
        <a:xfrm>
          <a:off x="1" y="3922059"/>
          <a:ext cx="1736912" cy="246529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21</xdr:row>
      <xdr:rowOff>717176</xdr:rowOff>
    </xdr:from>
    <xdr:to>
      <xdr:col>1</xdr:col>
      <xdr:colOff>313766</xdr:colOff>
      <xdr:row>21</xdr:row>
      <xdr:rowOff>997323</xdr:rowOff>
    </xdr:to>
    <xdr:sp macro="" textlink="">
      <xdr:nvSpPr>
        <xdr:cNvPr id="56" name="TextBox 55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5F4F86B0-4D9E-4689-BD45-A833B122B44C}"/>
            </a:ext>
          </a:extLst>
        </xdr:cNvPr>
        <xdr:cNvSpPr txBox="1"/>
      </xdr:nvSpPr>
      <xdr:spPr>
        <a:xfrm>
          <a:off x="1" y="8090647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258476</xdr:colOff>
      <xdr:row>21</xdr:row>
      <xdr:rowOff>56030</xdr:rowOff>
    </xdr:from>
    <xdr:to>
      <xdr:col>12</xdr:col>
      <xdr:colOff>792867</xdr:colOff>
      <xdr:row>22</xdr:row>
      <xdr:rowOff>22411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683BA7C1-0811-4DD1-B651-99D193CF5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640976" y="7429501"/>
          <a:ext cx="1520509" cy="1042146"/>
        </a:xfrm>
        <a:prstGeom prst="rect">
          <a:avLst/>
        </a:prstGeom>
      </xdr:spPr>
    </xdr:pic>
    <xdr:clientData/>
  </xdr:twoCellAnchor>
  <xdr:twoCellAnchor editAs="oneCell">
    <xdr:from>
      <xdr:col>11</xdr:col>
      <xdr:colOff>157598</xdr:colOff>
      <xdr:row>21</xdr:row>
      <xdr:rowOff>13705</xdr:rowOff>
    </xdr:from>
    <xdr:to>
      <xdr:col>11</xdr:col>
      <xdr:colOff>599491</xdr:colOff>
      <xdr:row>21</xdr:row>
      <xdr:rowOff>462968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7F53D341-DC56-4713-BA49-C3165093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0F0EF"/>
            </a:clrFrom>
            <a:clrTo>
              <a:srgbClr val="F0F0EF">
                <a:alpha val="0"/>
              </a:srgbClr>
            </a:clrTo>
          </a:clrChange>
        </a:blip>
        <a:stretch>
          <a:fillRect/>
        </a:stretch>
      </xdr:blipFill>
      <xdr:spPr>
        <a:xfrm>
          <a:off x="12540098" y="7364764"/>
          <a:ext cx="441893" cy="449263"/>
        </a:xfrm>
        <a:prstGeom prst="rect">
          <a:avLst/>
        </a:prstGeom>
      </xdr:spPr>
    </xdr:pic>
    <xdr:clientData/>
  </xdr:twoCellAnchor>
  <xdr:twoCellAnchor editAs="oneCell">
    <xdr:from>
      <xdr:col>10</xdr:col>
      <xdr:colOff>369792</xdr:colOff>
      <xdr:row>21</xdr:row>
      <xdr:rowOff>448235</xdr:rowOff>
    </xdr:from>
    <xdr:to>
      <xdr:col>11</xdr:col>
      <xdr:colOff>2200</xdr:colOff>
      <xdr:row>21</xdr:row>
      <xdr:rowOff>991720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79FFB02A-1B46-46EE-883A-2027B5F41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1145" y="7821706"/>
          <a:ext cx="540084" cy="543485"/>
        </a:xfrm>
        <a:prstGeom prst="rect">
          <a:avLst/>
        </a:prstGeom>
      </xdr:spPr>
    </xdr:pic>
    <xdr:clientData/>
  </xdr:twoCellAnchor>
  <xdr:twoCellAnchor editAs="oneCell">
    <xdr:from>
      <xdr:col>11</xdr:col>
      <xdr:colOff>157598</xdr:colOff>
      <xdr:row>49</xdr:row>
      <xdr:rowOff>36117</xdr:rowOff>
    </xdr:from>
    <xdr:to>
      <xdr:col>11</xdr:col>
      <xdr:colOff>599491</xdr:colOff>
      <xdr:row>49</xdr:row>
      <xdr:rowOff>485380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49F0391C-5549-4889-9B39-444446F1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0F0EF"/>
            </a:clrFrom>
            <a:clrTo>
              <a:srgbClr val="F0F0EF">
                <a:alpha val="0"/>
              </a:srgbClr>
            </a:clrTo>
          </a:clrChange>
        </a:blip>
        <a:stretch>
          <a:fillRect/>
        </a:stretch>
      </xdr:blipFill>
      <xdr:spPr>
        <a:xfrm>
          <a:off x="12540098" y="15108029"/>
          <a:ext cx="441893" cy="449263"/>
        </a:xfrm>
        <a:prstGeom prst="rect">
          <a:avLst/>
        </a:prstGeom>
      </xdr:spPr>
    </xdr:pic>
    <xdr:clientData/>
  </xdr:twoCellAnchor>
  <xdr:twoCellAnchor editAs="oneCell">
    <xdr:from>
      <xdr:col>10</xdr:col>
      <xdr:colOff>885981</xdr:colOff>
      <xdr:row>71</xdr:row>
      <xdr:rowOff>44824</xdr:rowOff>
    </xdr:from>
    <xdr:to>
      <xdr:col>11</xdr:col>
      <xdr:colOff>420198</xdr:colOff>
      <xdr:row>71</xdr:row>
      <xdr:rowOff>494087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A42232DE-29AF-4E88-AAA0-C04A7F58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0F0EF"/>
            </a:clrFrom>
            <a:clrTo>
              <a:srgbClr val="F0F0EF">
                <a:alpha val="0"/>
              </a:srgbClr>
            </a:clrTo>
          </a:clrChange>
        </a:blip>
        <a:stretch>
          <a:fillRect/>
        </a:stretch>
      </xdr:blipFill>
      <xdr:spPr>
        <a:xfrm>
          <a:off x="12607334" y="20775706"/>
          <a:ext cx="441893" cy="449263"/>
        </a:xfrm>
        <a:prstGeom prst="rect">
          <a:avLst/>
        </a:prstGeom>
      </xdr:spPr>
    </xdr:pic>
    <xdr:clientData/>
  </xdr:twoCellAnchor>
  <xdr:twoCellAnchor editAs="oneCell">
    <xdr:from>
      <xdr:col>10</xdr:col>
      <xdr:colOff>392206</xdr:colOff>
      <xdr:row>71</xdr:row>
      <xdr:rowOff>412119</xdr:rowOff>
    </xdr:from>
    <xdr:to>
      <xdr:col>11</xdr:col>
      <xdr:colOff>24614</xdr:colOff>
      <xdr:row>71</xdr:row>
      <xdr:rowOff>955604</xdr:rowOff>
    </xdr:to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01DEDC86-A6BB-438B-B58B-C4D3C964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3559" y="21143001"/>
          <a:ext cx="540084" cy="5434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750794</xdr:rowOff>
    </xdr:from>
    <xdr:to>
      <xdr:col>1</xdr:col>
      <xdr:colOff>313765</xdr:colOff>
      <xdr:row>49</xdr:row>
      <xdr:rowOff>1030941</xdr:rowOff>
    </xdr:to>
    <xdr:sp macro="" textlink="">
      <xdr:nvSpPr>
        <xdr:cNvPr id="66" name="TextBox 65">
          <a:hlinkClick xmlns:r="http://schemas.openxmlformats.org/officeDocument/2006/relationships" r:id="rId22"/>
          <a:extLst>
            <a:ext uri="{FF2B5EF4-FFF2-40B4-BE49-F238E27FC236}">
              <a16:creationId xmlns="" xmlns:a16="http://schemas.microsoft.com/office/drawing/2014/main" id="{69A88AA3-6782-42B7-8273-CAF9C4F8D01A}"/>
            </a:ext>
          </a:extLst>
        </xdr:cNvPr>
        <xdr:cNvSpPr txBox="1"/>
      </xdr:nvSpPr>
      <xdr:spPr>
        <a:xfrm>
          <a:off x="0" y="15699441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71</xdr:row>
      <xdr:rowOff>762000</xdr:rowOff>
    </xdr:from>
    <xdr:to>
      <xdr:col>1</xdr:col>
      <xdr:colOff>313765</xdr:colOff>
      <xdr:row>71</xdr:row>
      <xdr:rowOff>1042147</xdr:rowOff>
    </xdr:to>
    <xdr:sp macro="" textlink="">
      <xdr:nvSpPr>
        <xdr:cNvPr id="67" name="TextBox 66">
          <a:hlinkClick xmlns:r="http://schemas.openxmlformats.org/officeDocument/2006/relationships" r:id="rId23"/>
          <a:extLst>
            <a:ext uri="{FF2B5EF4-FFF2-40B4-BE49-F238E27FC236}">
              <a16:creationId xmlns="" xmlns:a16="http://schemas.microsoft.com/office/drawing/2014/main" id="{4FBB3792-4C73-49E5-8E96-BFB9817F0659}"/>
            </a:ext>
          </a:extLst>
        </xdr:cNvPr>
        <xdr:cNvSpPr txBox="1"/>
      </xdr:nvSpPr>
      <xdr:spPr>
        <a:xfrm>
          <a:off x="0" y="21492882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25818</xdr:colOff>
      <xdr:row>109</xdr:row>
      <xdr:rowOff>219061</xdr:rowOff>
    </xdr:from>
    <xdr:to>
      <xdr:col>11</xdr:col>
      <xdr:colOff>467711</xdr:colOff>
      <xdr:row>110</xdr:row>
      <xdr:rowOff>445226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62745D49-3237-475F-A471-DE1B8B62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0F0EF"/>
            </a:clrFrom>
            <a:clrTo>
              <a:srgbClr val="F0F0EF">
                <a:alpha val="0"/>
              </a:srgbClr>
            </a:clrTo>
          </a:clrChange>
        </a:blip>
        <a:stretch>
          <a:fillRect/>
        </a:stretch>
      </xdr:blipFill>
      <xdr:spPr>
        <a:xfrm>
          <a:off x="12408318" y="18607914"/>
          <a:ext cx="441893" cy="449263"/>
        </a:xfrm>
        <a:prstGeom prst="rect">
          <a:avLst/>
        </a:prstGeom>
      </xdr:spPr>
    </xdr:pic>
    <xdr:clientData/>
  </xdr:twoCellAnchor>
  <xdr:twoCellAnchor editAs="oneCell">
    <xdr:from>
      <xdr:col>10</xdr:col>
      <xdr:colOff>392205</xdr:colOff>
      <xdr:row>110</xdr:row>
      <xdr:rowOff>437030</xdr:rowOff>
    </xdr:from>
    <xdr:to>
      <xdr:col>11</xdr:col>
      <xdr:colOff>24613</xdr:colOff>
      <xdr:row>110</xdr:row>
      <xdr:rowOff>980515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AF96BCDB-7CB5-49A4-B75D-02F762F76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3558" y="30255883"/>
          <a:ext cx="540084" cy="543485"/>
        </a:xfrm>
        <a:prstGeom prst="rect">
          <a:avLst/>
        </a:prstGeom>
      </xdr:spPr>
    </xdr:pic>
    <xdr:clientData/>
  </xdr:twoCellAnchor>
  <xdr:twoCellAnchor editAs="oneCell">
    <xdr:from>
      <xdr:col>11</xdr:col>
      <xdr:colOff>280529</xdr:colOff>
      <xdr:row>135</xdr:row>
      <xdr:rowOff>22412</xdr:rowOff>
    </xdr:from>
    <xdr:to>
      <xdr:col>12</xdr:col>
      <xdr:colOff>537883</xdr:colOff>
      <xdr:row>136</xdr:row>
      <xdr:rowOff>1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52ED5DB2-BB78-47A7-A6E2-E572D96A7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909558" y="36710471"/>
          <a:ext cx="1243472" cy="1053354"/>
        </a:xfrm>
        <a:prstGeom prst="rect">
          <a:avLst/>
        </a:prstGeom>
      </xdr:spPr>
    </xdr:pic>
    <xdr:clientData/>
  </xdr:twoCellAnchor>
  <xdr:twoCellAnchor editAs="oneCell">
    <xdr:from>
      <xdr:col>10</xdr:col>
      <xdr:colOff>829237</xdr:colOff>
      <xdr:row>135</xdr:row>
      <xdr:rowOff>33617</xdr:rowOff>
    </xdr:from>
    <xdr:to>
      <xdr:col>11</xdr:col>
      <xdr:colOff>363454</xdr:colOff>
      <xdr:row>135</xdr:row>
      <xdr:rowOff>483899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21CEEBB7-EB1F-475B-8905-135471C13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0F0EF"/>
            </a:clrFrom>
            <a:clrTo>
              <a:srgbClr val="F0F0EF">
                <a:alpha val="0"/>
              </a:srgbClr>
            </a:clrTo>
          </a:clrChange>
        </a:blip>
        <a:stretch>
          <a:fillRect/>
        </a:stretch>
      </xdr:blipFill>
      <xdr:spPr>
        <a:xfrm>
          <a:off x="12550590" y="36721676"/>
          <a:ext cx="441893" cy="450282"/>
        </a:xfrm>
        <a:prstGeom prst="rect">
          <a:avLst/>
        </a:prstGeom>
      </xdr:spPr>
    </xdr:pic>
    <xdr:clientData/>
  </xdr:twoCellAnchor>
  <xdr:twoCellAnchor editAs="oneCell">
    <xdr:from>
      <xdr:col>12</xdr:col>
      <xdr:colOff>515470</xdr:colOff>
      <xdr:row>8</xdr:row>
      <xdr:rowOff>11206</xdr:rowOff>
    </xdr:from>
    <xdr:to>
      <xdr:col>13</xdr:col>
      <xdr:colOff>14567</xdr:colOff>
      <xdr:row>8</xdr:row>
      <xdr:rowOff>237425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FD13F19D-1A00-47F2-9A48-EE14839E5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78013" t="23982" r="3267" b="20516"/>
        <a:stretch/>
      </xdr:blipFill>
      <xdr:spPr>
        <a:xfrm>
          <a:off x="14130617" y="3171265"/>
          <a:ext cx="384362" cy="226219"/>
        </a:xfrm>
        <a:prstGeom prst="rect">
          <a:avLst/>
        </a:prstGeom>
      </xdr:spPr>
    </xdr:pic>
    <xdr:clientData/>
  </xdr:twoCellAnchor>
  <xdr:twoCellAnchor editAs="oneCell">
    <xdr:from>
      <xdr:col>12</xdr:col>
      <xdr:colOff>504265</xdr:colOff>
      <xdr:row>21</xdr:row>
      <xdr:rowOff>0</xdr:rowOff>
    </xdr:from>
    <xdr:to>
      <xdr:col>13</xdr:col>
      <xdr:colOff>3362</xdr:colOff>
      <xdr:row>21</xdr:row>
      <xdr:rowOff>226219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F36D6629-1D7B-43B4-B49D-1D5E9DF4E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78013" t="23982" r="3267" b="20516"/>
        <a:stretch/>
      </xdr:blipFill>
      <xdr:spPr>
        <a:xfrm>
          <a:off x="14119412" y="7373471"/>
          <a:ext cx="384362" cy="226219"/>
        </a:xfrm>
        <a:prstGeom prst="rect">
          <a:avLst/>
        </a:prstGeom>
      </xdr:spPr>
    </xdr:pic>
    <xdr:clientData/>
  </xdr:twoCellAnchor>
  <xdr:twoCellAnchor editAs="oneCell">
    <xdr:from>
      <xdr:col>12</xdr:col>
      <xdr:colOff>504265</xdr:colOff>
      <xdr:row>49</xdr:row>
      <xdr:rowOff>11206</xdr:rowOff>
    </xdr:from>
    <xdr:to>
      <xdr:col>13</xdr:col>
      <xdr:colOff>3362</xdr:colOff>
      <xdr:row>49</xdr:row>
      <xdr:rowOff>237425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87BED1C2-F385-492E-8681-4CCBE5F46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78013" t="23982" r="3267" b="20516"/>
        <a:stretch/>
      </xdr:blipFill>
      <xdr:spPr>
        <a:xfrm>
          <a:off x="14119412" y="14959853"/>
          <a:ext cx="384362" cy="226219"/>
        </a:xfrm>
        <a:prstGeom prst="rect">
          <a:avLst/>
        </a:prstGeom>
      </xdr:spPr>
    </xdr:pic>
    <xdr:clientData/>
  </xdr:twoCellAnchor>
  <xdr:twoCellAnchor editAs="oneCell">
    <xdr:from>
      <xdr:col>12</xdr:col>
      <xdr:colOff>504265</xdr:colOff>
      <xdr:row>71</xdr:row>
      <xdr:rowOff>11207</xdr:rowOff>
    </xdr:from>
    <xdr:to>
      <xdr:col>13</xdr:col>
      <xdr:colOff>3362</xdr:colOff>
      <xdr:row>71</xdr:row>
      <xdr:rowOff>237426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817FC345-19A7-4A87-ABFC-F1792EFD1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78013" t="23982" r="3267" b="20516"/>
        <a:stretch/>
      </xdr:blipFill>
      <xdr:spPr>
        <a:xfrm>
          <a:off x="14119412" y="20742089"/>
          <a:ext cx="384362" cy="226219"/>
        </a:xfrm>
        <a:prstGeom prst="rect">
          <a:avLst/>
        </a:prstGeom>
      </xdr:spPr>
    </xdr:pic>
    <xdr:clientData/>
  </xdr:twoCellAnchor>
  <xdr:twoCellAnchor editAs="oneCell">
    <xdr:from>
      <xdr:col>12</xdr:col>
      <xdr:colOff>504265</xdr:colOff>
      <xdr:row>110</xdr:row>
      <xdr:rowOff>11206</xdr:rowOff>
    </xdr:from>
    <xdr:to>
      <xdr:col>13</xdr:col>
      <xdr:colOff>3362</xdr:colOff>
      <xdr:row>110</xdr:row>
      <xdr:rowOff>237425</xdr:rowOff>
    </xdr:to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156AE51E-AC5A-4A66-9596-861A7FDA4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78013" t="23982" r="3267" b="20516"/>
        <a:stretch/>
      </xdr:blipFill>
      <xdr:spPr>
        <a:xfrm>
          <a:off x="14119412" y="29830059"/>
          <a:ext cx="384362" cy="226219"/>
        </a:xfrm>
        <a:prstGeom prst="rect">
          <a:avLst/>
        </a:prstGeom>
      </xdr:spPr>
    </xdr:pic>
    <xdr:clientData/>
  </xdr:twoCellAnchor>
  <xdr:twoCellAnchor editAs="oneCell">
    <xdr:from>
      <xdr:col>12</xdr:col>
      <xdr:colOff>504265</xdr:colOff>
      <xdr:row>135</xdr:row>
      <xdr:rowOff>11205</xdr:rowOff>
    </xdr:from>
    <xdr:to>
      <xdr:col>13</xdr:col>
      <xdr:colOff>3362</xdr:colOff>
      <xdr:row>135</xdr:row>
      <xdr:rowOff>237424</xdr:rowOff>
    </xdr:to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AF7FCB38-CD26-4FAA-807A-CC195552A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/>
        <a:srcRect l="78013" t="23982" r="3267" b="20516"/>
        <a:stretch/>
      </xdr:blipFill>
      <xdr:spPr>
        <a:xfrm>
          <a:off x="14119412" y="36699264"/>
          <a:ext cx="384362" cy="2262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773206</xdr:rowOff>
    </xdr:from>
    <xdr:to>
      <xdr:col>1</xdr:col>
      <xdr:colOff>313765</xdr:colOff>
      <xdr:row>110</xdr:row>
      <xdr:rowOff>1053353</xdr:rowOff>
    </xdr:to>
    <xdr:sp macro="" textlink="">
      <xdr:nvSpPr>
        <xdr:cNvPr id="97" name="TextBox 96">
          <a:hlinkClick xmlns:r="http://schemas.openxmlformats.org/officeDocument/2006/relationships" r:id="rId26"/>
          <a:extLst>
            <a:ext uri="{FF2B5EF4-FFF2-40B4-BE49-F238E27FC236}">
              <a16:creationId xmlns="" xmlns:a16="http://schemas.microsoft.com/office/drawing/2014/main" id="{1398C3F4-DC64-4C57-9180-C42B7567076A}"/>
            </a:ext>
          </a:extLst>
        </xdr:cNvPr>
        <xdr:cNvSpPr txBox="1"/>
      </xdr:nvSpPr>
      <xdr:spPr>
        <a:xfrm>
          <a:off x="0" y="30592059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738468</xdr:colOff>
      <xdr:row>44</xdr:row>
      <xdr:rowOff>212691</xdr:rowOff>
    </xdr:from>
    <xdr:ext cx="1169413" cy="747928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7568" y="13614366"/>
          <a:ext cx="1169413" cy="747928"/>
        </a:xfrm>
        <a:prstGeom prst="rect">
          <a:avLst/>
        </a:prstGeom>
      </xdr:spPr>
    </xdr:pic>
    <xdr:clientData/>
  </xdr:oneCellAnchor>
  <xdr:oneCellAnchor>
    <xdr:from>
      <xdr:col>11</xdr:col>
      <xdr:colOff>486219</xdr:colOff>
      <xdr:row>58</xdr:row>
      <xdr:rowOff>390665</xdr:rowOff>
    </xdr:from>
    <xdr:ext cx="1500221" cy="514210"/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5319" y="18526265"/>
          <a:ext cx="1500221" cy="51421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0</xdr:rowOff>
    </xdr:from>
    <xdr:ext cx="1512" cy="1704384"/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0824"/>
          <a:ext cx="1512" cy="17043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0974" cy="733608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10974" cy="73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33</xdr:row>
      <xdr:rowOff>0</xdr:rowOff>
    </xdr:from>
    <xdr:ext cx="9437" cy="733606"/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4425"/>
          <a:ext cx="9437" cy="73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51</xdr:row>
      <xdr:rowOff>0</xdr:rowOff>
    </xdr:from>
    <xdr:ext cx="12703" cy="1035654"/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334" b="5647"/>
        <a:stretch/>
      </xdr:blipFill>
      <xdr:spPr bwMode="auto">
        <a:xfrm>
          <a:off x="0" y="5686425"/>
          <a:ext cx="12703" cy="103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86</xdr:row>
      <xdr:rowOff>0</xdr:rowOff>
    </xdr:from>
    <xdr:ext cx="10974" cy="742677"/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3874"/>
          <a:ext cx="10974" cy="74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87</xdr:row>
      <xdr:rowOff>0</xdr:rowOff>
    </xdr:from>
    <xdr:ext cx="10974" cy="742678"/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63200"/>
          <a:ext cx="10974" cy="74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87</xdr:row>
      <xdr:rowOff>0</xdr:rowOff>
    </xdr:from>
    <xdr:ext cx="2044" cy="679465"/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2935"/>
          <a:ext cx="2044" cy="679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15587</xdr:colOff>
      <xdr:row>2</xdr:row>
      <xdr:rowOff>68548</xdr:rowOff>
    </xdr:from>
    <xdr:to>
      <xdr:col>11</xdr:col>
      <xdr:colOff>876780</xdr:colOff>
      <xdr:row>2</xdr:row>
      <xdr:rowOff>350403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0469" y="1424460"/>
          <a:ext cx="1656811" cy="28185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</xdr:row>
      <xdr:rowOff>0</xdr:rowOff>
    </xdr:from>
    <xdr:ext cx="10974" cy="733608"/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5"/>
          <a:ext cx="10974" cy="73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86</xdr:row>
      <xdr:rowOff>0</xdr:rowOff>
    </xdr:from>
    <xdr:ext cx="12703" cy="1035654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334" b="5647"/>
        <a:stretch/>
      </xdr:blipFill>
      <xdr:spPr bwMode="auto">
        <a:xfrm>
          <a:off x="0" y="9279029"/>
          <a:ext cx="12703" cy="1035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336678</xdr:colOff>
      <xdr:row>44</xdr:row>
      <xdr:rowOff>70804</xdr:rowOff>
    </xdr:from>
    <xdr:to>
      <xdr:col>11</xdr:col>
      <xdr:colOff>549747</xdr:colOff>
      <xdr:row>44</xdr:row>
      <xdr:rowOff>723900</xdr:rowOff>
    </xdr:to>
    <xdr:pic>
      <xdr:nvPicPr>
        <xdr:cNvPr id="31" name="Picture 3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185778" y="13472479"/>
          <a:ext cx="213069" cy="653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2750155</xdr:colOff>
      <xdr:row>99</xdr:row>
      <xdr:rowOff>0</xdr:rowOff>
    </xdr:from>
    <xdr:to>
      <xdr:col>1</xdr:col>
      <xdr:colOff>1742</xdr:colOff>
      <xdr:row>99</xdr:row>
      <xdr:rowOff>183256</xdr:rowOff>
    </xdr:to>
    <xdr:pic>
      <xdr:nvPicPr>
        <xdr:cNvPr id="30" name="Picture 10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705" y="39538275"/>
          <a:ext cx="3000" cy="179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102577</xdr:colOff>
      <xdr:row>8</xdr:row>
      <xdr:rowOff>702235</xdr:rowOff>
    </xdr:from>
    <xdr:to>
      <xdr:col>11</xdr:col>
      <xdr:colOff>532568</xdr:colOff>
      <xdr:row>8</xdr:row>
      <xdr:rowOff>975219</xdr:rowOff>
    </xdr:to>
    <xdr:pic>
      <xdr:nvPicPr>
        <xdr:cNvPr id="29" name="Picture 3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50212" y="4189850"/>
          <a:ext cx="429991" cy="272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188047</xdr:colOff>
      <xdr:row>44</xdr:row>
      <xdr:rowOff>743725</xdr:rowOff>
    </xdr:from>
    <xdr:to>
      <xdr:col>11</xdr:col>
      <xdr:colOff>685176</xdr:colOff>
      <xdr:row>44</xdr:row>
      <xdr:rowOff>1038225</xdr:rowOff>
    </xdr:to>
    <xdr:pic>
      <xdr:nvPicPr>
        <xdr:cNvPr id="34" name="Picture 3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037147" y="14145400"/>
          <a:ext cx="497129" cy="294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3</xdr:col>
      <xdr:colOff>1072938</xdr:colOff>
      <xdr:row>104</xdr:row>
      <xdr:rowOff>139464</xdr:rowOff>
    </xdr:to>
    <xdr:sp macro="" textlink="">
      <xdr:nvSpPr>
        <xdr:cNvPr id="36" name="AutoShape 20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715750"/>
          <a:ext cx="5334000" cy="156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391484</xdr:colOff>
      <xdr:row>100</xdr:row>
      <xdr:rowOff>189000</xdr:rowOff>
    </xdr:from>
    <xdr:to>
      <xdr:col>0</xdr:col>
      <xdr:colOff>1403367</xdr:colOff>
      <xdr:row>102</xdr:row>
      <xdr:rowOff>337609</xdr:rowOff>
    </xdr:to>
    <xdr:pic>
      <xdr:nvPicPr>
        <xdr:cNvPr id="38" name="Picture 3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484" y="9872750"/>
          <a:ext cx="1011883" cy="6153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201083</xdr:colOff>
      <xdr:row>100</xdr:row>
      <xdr:rowOff>166947</xdr:rowOff>
    </xdr:from>
    <xdr:to>
      <xdr:col>2</xdr:col>
      <xdr:colOff>571500</xdr:colOff>
      <xdr:row>102</xdr:row>
      <xdr:rowOff>378191</xdr:rowOff>
    </xdr:to>
    <xdr:pic>
      <xdr:nvPicPr>
        <xdr:cNvPr id="39" name="Рисунок 38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40416" y="9850697"/>
          <a:ext cx="1957917" cy="679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7709</xdr:colOff>
      <xdr:row>1</xdr:row>
      <xdr:rowOff>425824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A7149EB7-B7CE-44F3-B81E-720821E5C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13634062" cy="1187824"/>
        </a:xfrm>
        <a:prstGeom prst="rect">
          <a:avLst/>
        </a:prstGeom>
      </xdr:spPr>
    </xdr:pic>
    <xdr:clientData/>
  </xdr:twoCellAnchor>
  <xdr:oneCellAnchor>
    <xdr:from>
      <xdr:col>11</xdr:col>
      <xdr:colOff>656667</xdr:colOff>
      <xdr:row>8</xdr:row>
      <xdr:rowOff>195057</xdr:rowOff>
    </xdr:from>
    <xdr:ext cx="1210960" cy="808732"/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58B71251-BFA4-4AF3-90A4-2C9BAE8F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4302" y="3682672"/>
          <a:ext cx="1210960" cy="808732"/>
        </a:xfrm>
        <a:prstGeom prst="rect">
          <a:avLst/>
        </a:prstGeom>
      </xdr:spPr>
    </xdr:pic>
    <xdr:clientData/>
  </xdr:oneCellAnchor>
  <xdr:twoCellAnchor editAs="oneCell">
    <xdr:from>
      <xdr:col>11</xdr:col>
      <xdr:colOff>475951</xdr:colOff>
      <xdr:row>21</xdr:row>
      <xdr:rowOff>64477</xdr:rowOff>
    </xdr:from>
    <xdr:to>
      <xdr:col>12</xdr:col>
      <xdr:colOff>1000418</xdr:colOff>
      <xdr:row>22</xdr:row>
      <xdr:rowOff>31659</xdr:rowOff>
    </xdr:to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E7B48587-AEF4-478C-AB6E-D63B85F9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5051" y="7360627"/>
          <a:ext cx="1515067" cy="1043507"/>
        </a:xfrm>
        <a:prstGeom prst="rect">
          <a:avLst/>
        </a:prstGeom>
      </xdr:spPr>
    </xdr:pic>
    <xdr:clientData/>
  </xdr:twoCellAnchor>
  <xdr:twoCellAnchor editAs="oneCell">
    <xdr:from>
      <xdr:col>12</xdr:col>
      <xdr:colOff>649941</xdr:colOff>
      <xdr:row>8</xdr:row>
      <xdr:rowOff>11205</xdr:rowOff>
    </xdr:from>
    <xdr:to>
      <xdr:col>13</xdr:col>
      <xdr:colOff>14568</xdr:colOff>
      <xdr:row>8</xdr:row>
      <xdr:rowOff>237424</xdr:rowOff>
    </xdr:to>
    <xdr:pic>
      <xdr:nvPicPr>
        <xdr:cNvPr id="52" name="Рисунок 51">
          <a:extLst>
            <a:ext uri="{FF2B5EF4-FFF2-40B4-BE49-F238E27FC236}">
              <a16:creationId xmlns="" xmlns:a16="http://schemas.microsoft.com/office/drawing/2014/main" id="{6418A5FC-5F44-4A59-A146-FA222AB42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78013" t="23982" r="3267" b="20516"/>
        <a:stretch/>
      </xdr:blipFill>
      <xdr:spPr>
        <a:xfrm>
          <a:off x="13133294" y="3485029"/>
          <a:ext cx="384362" cy="226219"/>
        </a:xfrm>
        <a:prstGeom prst="rect">
          <a:avLst/>
        </a:prstGeom>
      </xdr:spPr>
    </xdr:pic>
    <xdr:clientData/>
  </xdr:twoCellAnchor>
  <xdr:twoCellAnchor editAs="oneCell">
    <xdr:from>
      <xdr:col>11</xdr:col>
      <xdr:colOff>58615</xdr:colOff>
      <xdr:row>8</xdr:row>
      <xdr:rowOff>100853</xdr:rowOff>
    </xdr:from>
    <xdr:to>
      <xdr:col>11</xdr:col>
      <xdr:colOff>598699</xdr:colOff>
      <xdr:row>8</xdr:row>
      <xdr:rowOff>644338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ABCF4942-C37D-4FEA-B199-B7E5AAAA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3588468"/>
          <a:ext cx="540084" cy="543485"/>
        </a:xfrm>
        <a:prstGeom prst="rect">
          <a:avLst/>
        </a:prstGeom>
      </xdr:spPr>
    </xdr:pic>
    <xdr:clientData/>
  </xdr:twoCellAnchor>
  <xdr:twoCellAnchor editAs="oneCell">
    <xdr:from>
      <xdr:col>11</xdr:col>
      <xdr:colOff>15387</xdr:colOff>
      <xdr:row>21</xdr:row>
      <xdr:rowOff>691030</xdr:rowOff>
    </xdr:from>
    <xdr:to>
      <xdr:col>11</xdr:col>
      <xdr:colOff>445378</xdr:colOff>
      <xdr:row>21</xdr:row>
      <xdr:rowOff>964014</xdr:rowOff>
    </xdr:to>
    <xdr:pic>
      <xdr:nvPicPr>
        <xdr:cNvPr id="55" name="Picture 3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DFF8B0A7-6840-4FD3-BD5A-5730CE14D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864487" y="7987180"/>
          <a:ext cx="429991" cy="272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638951</xdr:colOff>
      <xdr:row>21</xdr:row>
      <xdr:rowOff>0</xdr:rowOff>
    </xdr:from>
    <xdr:to>
      <xdr:col>13</xdr:col>
      <xdr:colOff>3578</xdr:colOff>
      <xdr:row>21</xdr:row>
      <xdr:rowOff>226219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D5E9D55C-2740-4CD9-B72D-F494E64C9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78013" t="23982" r="3267" b="20516"/>
        <a:stretch/>
      </xdr:blipFill>
      <xdr:spPr>
        <a:xfrm>
          <a:off x="13478651" y="7296150"/>
          <a:ext cx="383802" cy="226219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762000</xdr:colOff>
      <xdr:row>21</xdr:row>
      <xdr:rowOff>89648</xdr:rowOff>
    </xdr:from>
    <xdr:to>
      <xdr:col>11</xdr:col>
      <xdr:colOff>511510</xdr:colOff>
      <xdr:row>21</xdr:row>
      <xdr:rowOff>633133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EE711EE0-0C3E-4D89-A536-FD538BE2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385798"/>
          <a:ext cx="540084" cy="543485"/>
        </a:xfrm>
        <a:prstGeom prst="rect">
          <a:avLst/>
        </a:prstGeom>
      </xdr:spPr>
    </xdr:pic>
    <xdr:clientData/>
  </xdr:twoCellAnchor>
  <xdr:twoCellAnchor editAs="oneCell">
    <xdr:from>
      <xdr:col>10</xdr:col>
      <xdr:colOff>767862</xdr:colOff>
      <xdr:row>58</xdr:row>
      <xdr:rowOff>691030</xdr:rowOff>
    </xdr:from>
    <xdr:to>
      <xdr:col>11</xdr:col>
      <xdr:colOff>407279</xdr:colOff>
      <xdr:row>58</xdr:row>
      <xdr:rowOff>964014</xdr:rowOff>
    </xdr:to>
    <xdr:pic>
      <xdr:nvPicPr>
        <xdr:cNvPr id="59" name="Picture 3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C20C1E06-0799-4EC6-8216-FE9792F14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826387" y="18826630"/>
          <a:ext cx="429991" cy="27298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638951</xdr:colOff>
      <xdr:row>58</xdr:row>
      <xdr:rowOff>0</xdr:rowOff>
    </xdr:from>
    <xdr:to>
      <xdr:col>13</xdr:col>
      <xdr:colOff>3578</xdr:colOff>
      <xdr:row>58</xdr:row>
      <xdr:rowOff>226219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99D93181-FCF7-4973-9C64-1F13E22CE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78013" t="23982" r="3267" b="20516"/>
        <a:stretch/>
      </xdr:blipFill>
      <xdr:spPr>
        <a:xfrm>
          <a:off x="13478651" y="18135600"/>
          <a:ext cx="383802" cy="226219"/>
        </a:xfrm>
        <a:prstGeom prst="rect">
          <a:avLst/>
        </a:prstGeom>
      </xdr:spPr>
    </xdr:pic>
    <xdr:clientData/>
  </xdr:twoCellAnchor>
  <xdr:twoCellAnchor editAs="oneCell">
    <xdr:from>
      <xdr:col>10</xdr:col>
      <xdr:colOff>704850</xdr:colOff>
      <xdr:row>58</xdr:row>
      <xdr:rowOff>99173</xdr:rowOff>
    </xdr:from>
    <xdr:to>
      <xdr:col>11</xdr:col>
      <xdr:colOff>454360</xdr:colOff>
      <xdr:row>58</xdr:row>
      <xdr:rowOff>642658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B0ED2B0B-DD60-46E6-B321-AFBE583E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5" y="18234773"/>
          <a:ext cx="540084" cy="5434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773206</xdr:rowOff>
    </xdr:from>
    <xdr:to>
      <xdr:col>1</xdr:col>
      <xdr:colOff>313765</xdr:colOff>
      <xdr:row>8</xdr:row>
      <xdr:rowOff>1053353</xdr:rowOff>
    </xdr:to>
    <xdr:sp macro="" textlink="">
      <xdr:nvSpPr>
        <xdr:cNvPr id="62" name="TextBox 61">
          <a:hlinkClick xmlns:r="http://schemas.openxmlformats.org/officeDocument/2006/relationships" r:id="rId23"/>
          <a:extLst>
            <a:ext uri="{FF2B5EF4-FFF2-40B4-BE49-F238E27FC236}">
              <a16:creationId xmlns="" xmlns:a16="http://schemas.microsoft.com/office/drawing/2014/main" id="{0901D6BE-0CFD-401D-9255-28EC0A3C8D96}"/>
            </a:ext>
          </a:extLst>
        </xdr:cNvPr>
        <xdr:cNvSpPr txBox="1"/>
      </xdr:nvSpPr>
      <xdr:spPr>
        <a:xfrm>
          <a:off x="0" y="4134971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21</xdr:row>
      <xdr:rowOff>762000</xdr:rowOff>
    </xdr:from>
    <xdr:to>
      <xdr:col>1</xdr:col>
      <xdr:colOff>313765</xdr:colOff>
      <xdr:row>21</xdr:row>
      <xdr:rowOff>1042147</xdr:rowOff>
    </xdr:to>
    <xdr:sp macro="" textlink="">
      <xdr:nvSpPr>
        <xdr:cNvPr id="63" name="TextBox 62">
          <a:hlinkClick xmlns:r="http://schemas.openxmlformats.org/officeDocument/2006/relationships" r:id="rId24"/>
          <a:extLst>
            <a:ext uri="{FF2B5EF4-FFF2-40B4-BE49-F238E27FC236}">
              <a16:creationId xmlns="" xmlns:a16="http://schemas.microsoft.com/office/drawing/2014/main" id="{C9914CDE-44BA-4496-B2AA-6FC94DDA343D}"/>
            </a:ext>
          </a:extLst>
        </xdr:cNvPr>
        <xdr:cNvSpPr txBox="1"/>
      </xdr:nvSpPr>
      <xdr:spPr>
        <a:xfrm>
          <a:off x="0" y="7888941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44</xdr:row>
      <xdr:rowOff>762000</xdr:rowOff>
    </xdr:from>
    <xdr:to>
      <xdr:col>1</xdr:col>
      <xdr:colOff>313765</xdr:colOff>
      <xdr:row>44</xdr:row>
      <xdr:rowOff>1042147</xdr:rowOff>
    </xdr:to>
    <xdr:sp macro="" textlink="">
      <xdr:nvSpPr>
        <xdr:cNvPr id="64" name="TextBox 63">
          <a:hlinkClick xmlns:r="http://schemas.openxmlformats.org/officeDocument/2006/relationships" r:id="rId25"/>
          <a:extLst>
            <a:ext uri="{FF2B5EF4-FFF2-40B4-BE49-F238E27FC236}">
              <a16:creationId xmlns="" xmlns:a16="http://schemas.microsoft.com/office/drawing/2014/main" id="{2FFD643D-E16B-4525-BA79-DB2262967952}"/>
            </a:ext>
          </a:extLst>
        </xdr:cNvPr>
        <xdr:cNvSpPr txBox="1"/>
      </xdr:nvSpPr>
      <xdr:spPr>
        <a:xfrm>
          <a:off x="0" y="13895294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11206</xdr:colOff>
      <xdr:row>58</xdr:row>
      <xdr:rowOff>773206</xdr:rowOff>
    </xdr:from>
    <xdr:to>
      <xdr:col>1</xdr:col>
      <xdr:colOff>324971</xdr:colOff>
      <xdr:row>58</xdr:row>
      <xdr:rowOff>1053353</xdr:rowOff>
    </xdr:to>
    <xdr:sp macro="" textlink="">
      <xdr:nvSpPr>
        <xdr:cNvPr id="65" name="TextBox 64">
          <a:hlinkClick xmlns:r="http://schemas.openxmlformats.org/officeDocument/2006/relationships" r:id="rId26"/>
          <a:extLst>
            <a:ext uri="{FF2B5EF4-FFF2-40B4-BE49-F238E27FC236}">
              <a16:creationId xmlns="" xmlns:a16="http://schemas.microsoft.com/office/drawing/2014/main" id="{9207DCB1-FACD-4776-9E7F-1DEEA1109A40}"/>
            </a:ext>
          </a:extLst>
        </xdr:cNvPr>
        <xdr:cNvSpPr txBox="1"/>
      </xdr:nvSpPr>
      <xdr:spPr>
        <a:xfrm>
          <a:off x="11206" y="18568147"/>
          <a:ext cx="1748118" cy="280147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1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Подробнее</a:t>
          </a:r>
          <a:r>
            <a:rPr lang="ru-RU" sz="1100" b="1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на сайте</a:t>
          </a:r>
          <a:endParaRPr lang="ru-RU" sz="1100" u="sng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24498</xdr:colOff>
      <xdr:row>1</xdr:row>
      <xdr:rowOff>12249</xdr:rowOff>
    </xdr:from>
    <xdr:ext cx="1861452" cy="79200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273" y="117024"/>
          <a:ext cx="1861452" cy="792000"/>
        </a:xfrm>
        <a:prstGeom prst="rect">
          <a:avLst/>
        </a:prstGeom>
      </xdr:spPr>
    </xdr:pic>
    <xdr:clientData/>
  </xdr:oneCellAnchor>
  <xdr:oneCellAnchor>
    <xdr:from>
      <xdr:col>1</xdr:col>
      <xdr:colOff>19960</xdr:colOff>
      <xdr:row>44</xdr:row>
      <xdr:rowOff>19504</xdr:rowOff>
    </xdr:from>
    <xdr:ext cx="1937484" cy="684000"/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35" y="9334954"/>
          <a:ext cx="1937484" cy="684000"/>
        </a:xfrm>
        <a:prstGeom prst="rect">
          <a:avLst/>
        </a:prstGeom>
      </xdr:spPr>
    </xdr:pic>
    <xdr:clientData/>
  </xdr:oneCellAnchor>
  <xdr:oneCellAnchor>
    <xdr:from>
      <xdr:col>2</xdr:col>
      <xdr:colOff>2784919</xdr:colOff>
      <xdr:row>49</xdr:row>
      <xdr:rowOff>36288</xdr:rowOff>
    </xdr:from>
    <xdr:ext cx="1151773" cy="2268000"/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569" y="16539938"/>
          <a:ext cx="1151773" cy="2268000"/>
        </a:xfrm>
        <a:prstGeom prst="rect">
          <a:avLst/>
        </a:prstGeom>
      </xdr:spPr>
    </xdr:pic>
    <xdr:clientData/>
  </xdr:oneCellAnchor>
  <xdr:oneCellAnchor>
    <xdr:from>
      <xdr:col>2</xdr:col>
      <xdr:colOff>2431136</xdr:colOff>
      <xdr:row>60</xdr:row>
      <xdr:rowOff>54425</xdr:rowOff>
    </xdr:from>
    <xdr:ext cx="2111461" cy="720000"/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99786" y="19053625"/>
          <a:ext cx="2111461" cy="720000"/>
        </a:xfrm>
        <a:prstGeom prst="rect">
          <a:avLst/>
        </a:prstGeom>
      </xdr:spPr>
    </xdr:pic>
    <xdr:clientData/>
  </xdr:oneCellAnchor>
  <xdr:oneCellAnchor>
    <xdr:from>
      <xdr:col>3</xdr:col>
      <xdr:colOff>526134</xdr:colOff>
      <xdr:row>56</xdr:row>
      <xdr:rowOff>27221</xdr:rowOff>
    </xdr:from>
    <xdr:ext cx="2805083" cy="1800000"/>
    <xdr:pic>
      <xdr:nvPicPr>
        <xdr:cNvPr id="10" name="Picture 6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6134" y="18264421"/>
          <a:ext cx="2805083" cy="180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217713</xdr:colOff>
      <xdr:row>49</xdr:row>
      <xdr:rowOff>145143</xdr:rowOff>
    </xdr:from>
    <xdr:to>
      <xdr:col>2</xdr:col>
      <xdr:colOff>2271484</xdr:colOff>
      <xdr:row>64</xdr:row>
      <xdr:rowOff>173246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8213" y="17290143"/>
          <a:ext cx="4888859" cy="3243631"/>
        </a:xfrm>
        <a:prstGeom prst="rect">
          <a:avLst/>
        </a:prstGeom>
      </xdr:spPr>
    </xdr:pic>
    <xdr:clientData/>
  </xdr:twoCellAnchor>
  <xdr:twoCellAnchor editAs="oneCell">
    <xdr:from>
      <xdr:col>1</xdr:col>
      <xdr:colOff>498930</xdr:colOff>
      <xdr:row>12</xdr:row>
      <xdr:rowOff>36293</xdr:rowOff>
    </xdr:from>
    <xdr:to>
      <xdr:col>2</xdr:col>
      <xdr:colOff>3629026</xdr:colOff>
      <xdr:row>32</xdr:row>
      <xdr:rowOff>94668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3705" y="3303368"/>
          <a:ext cx="5968546" cy="4039825"/>
        </a:xfrm>
        <a:prstGeom prst="rect">
          <a:avLst/>
        </a:prstGeom>
      </xdr:spPr>
    </xdr:pic>
    <xdr:clientData/>
  </xdr:twoCellAnchor>
  <xdr:twoCellAnchor editAs="oneCell">
    <xdr:from>
      <xdr:col>2</xdr:col>
      <xdr:colOff>4036789</xdr:colOff>
      <xdr:row>12</xdr:row>
      <xdr:rowOff>99796</xdr:rowOff>
    </xdr:from>
    <xdr:to>
      <xdr:col>4</xdr:col>
      <xdr:colOff>2582639</xdr:colOff>
      <xdr:row>32</xdr:row>
      <xdr:rowOff>167201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05439" y="3401796"/>
          <a:ext cx="6350000" cy="3937730"/>
        </a:xfrm>
        <a:prstGeom prst="rect">
          <a:avLst/>
        </a:prstGeom>
      </xdr:spPr>
    </xdr:pic>
    <xdr:clientData/>
  </xdr:twoCellAnchor>
  <xdr:twoCellAnchor editAs="oneCell">
    <xdr:from>
      <xdr:col>4</xdr:col>
      <xdr:colOff>549087</xdr:colOff>
      <xdr:row>57</xdr:row>
      <xdr:rowOff>11394</xdr:rowOff>
    </xdr:from>
    <xdr:to>
      <xdr:col>4</xdr:col>
      <xdr:colOff>1893793</xdr:colOff>
      <xdr:row>61</xdr:row>
      <xdr:rowOff>155499</xdr:rowOff>
    </xdr:to>
    <xdr:pic>
      <xdr:nvPicPr>
        <xdr:cNvPr id="14" name="Picture 3">
          <a:extLst>
            <a:ext uri="{FF2B5EF4-FFF2-40B4-BE49-F238E27FC236}">
              <a16:creationId xmlns="" xmlns:a16="http://schemas.microsoft.com/office/drawing/2014/main" id="{F5025EE7-C93A-48B5-A3BD-D0EB47E41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0862" y="18585144"/>
          <a:ext cx="1344706" cy="896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499222</xdr:colOff>
      <xdr:row>62</xdr:row>
      <xdr:rowOff>91517</xdr:rowOff>
    </xdr:from>
    <xdr:to>
      <xdr:col>4</xdr:col>
      <xdr:colOff>2706780</xdr:colOff>
      <xdr:row>66</xdr:row>
      <xdr:rowOff>17558</xdr:rowOff>
    </xdr:to>
    <xdr:sp macro="" textlink="">
      <xdr:nvSpPr>
        <xdr:cNvPr id="15" name="TextBox 14">
          <a:extLst>
            <a:ext uri="{FF2B5EF4-FFF2-40B4-BE49-F238E27FC236}">
              <a16:creationId xmlns="" xmlns:a16="http://schemas.microsoft.com/office/drawing/2014/main" id="{A75DF9C3-4B98-46E4-989E-439F3BB2C585}"/>
            </a:ext>
          </a:extLst>
        </xdr:cNvPr>
        <xdr:cNvSpPr txBox="1"/>
      </xdr:nvSpPr>
      <xdr:spPr>
        <a:xfrm>
          <a:off x="10890997" y="19598717"/>
          <a:ext cx="2207558" cy="649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Wi-Fi </a:t>
          </a:r>
          <a:r>
            <a:rPr lang="ru-RU" sz="1200" b="1">
              <a:latin typeface="Arial" panose="020B0604020202020204" pitchFamily="34" charset="0"/>
              <a:cs typeface="Arial" panose="020B0604020202020204" pitchFamily="34" charset="0"/>
            </a:rPr>
            <a:t>контроллер </a:t>
          </a:r>
          <a:r>
            <a:rPr lang="en-US" sz="1200" b="1">
              <a:latin typeface="Arial" panose="020B0604020202020204" pitchFamily="34" charset="0"/>
              <a:cs typeface="Arial" panose="020B0604020202020204" pitchFamily="34" charset="0"/>
            </a:rPr>
            <a:t>DAICHI DW21-B/DW22-B</a:t>
          </a:r>
          <a:endParaRPr lang="ru-RU" sz="12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511176</xdr:colOff>
      <xdr:row>4</xdr:row>
      <xdr:rowOff>1244604</xdr:rowOff>
    </xdr:from>
    <xdr:to>
      <xdr:col>9</xdr:col>
      <xdr:colOff>111114</xdr:colOff>
      <xdr:row>4</xdr:row>
      <xdr:rowOff>2162171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503026" y="2759079"/>
          <a:ext cx="1428738" cy="917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573882</xdr:colOff>
      <xdr:row>5</xdr:row>
      <xdr:rowOff>916781</xdr:rowOff>
    </xdr:from>
    <xdr:to>
      <xdr:col>9</xdr:col>
      <xdr:colOff>258244</xdr:colOff>
      <xdr:row>6</xdr:row>
      <xdr:rowOff>85725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" t="1023" r="48862" b="69324"/>
        <a:stretch/>
      </xdr:blipFill>
      <xdr:spPr bwMode="auto">
        <a:xfrm>
          <a:off x="11213307" y="3955256"/>
          <a:ext cx="1513162" cy="883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190501</xdr:colOff>
      <xdr:row>6</xdr:row>
      <xdr:rowOff>783382</xdr:rowOff>
    </xdr:from>
    <xdr:to>
      <xdr:col>9</xdr:col>
      <xdr:colOff>167797</xdr:colOff>
      <xdr:row>6</xdr:row>
      <xdr:rowOff>1531192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39526" y="5393482"/>
          <a:ext cx="1196497" cy="747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76478</xdr:colOff>
      <xdr:row>7</xdr:row>
      <xdr:rowOff>373856</xdr:rowOff>
    </xdr:from>
    <xdr:to>
      <xdr:col>9</xdr:col>
      <xdr:colOff>161645</xdr:colOff>
      <xdr:row>7</xdr:row>
      <xdr:rowOff>1326388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25503" y="6555581"/>
          <a:ext cx="1304368" cy="952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132838</xdr:colOff>
      <xdr:row>7</xdr:row>
      <xdr:rowOff>1521618</xdr:rowOff>
    </xdr:from>
    <xdr:to>
      <xdr:col>9</xdr:col>
      <xdr:colOff>266796</xdr:colOff>
      <xdr:row>8</xdr:row>
      <xdr:rowOff>638175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81863" y="7703343"/>
          <a:ext cx="1353159" cy="105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298413</xdr:colOff>
      <xdr:row>8</xdr:row>
      <xdr:rowOff>1071563</xdr:rowOff>
    </xdr:from>
    <xdr:to>
      <xdr:col>9</xdr:col>
      <xdr:colOff>274880</xdr:colOff>
      <xdr:row>9</xdr:row>
      <xdr:rowOff>247651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547438" y="8967788"/>
          <a:ext cx="1195668" cy="890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76201</xdr:rowOff>
    </xdr:from>
    <xdr:to>
      <xdr:col>1</xdr:col>
      <xdr:colOff>781050</xdr:colOff>
      <xdr:row>1</xdr:row>
      <xdr:rowOff>161925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76201"/>
          <a:ext cx="1352550" cy="276224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247651</xdr:colOff>
      <xdr:row>3</xdr:row>
      <xdr:rowOff>104775</xdr:rowOff>
    </xdr:from>
    <xdr:to>
      <xdr:col>9</xdr:col>
      <xdr:colOff>455672</xdr:colOff>
      <xdr:row>4</xdr:row>
      <xdr:rowOff>870806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87076" y="1047750"/>
          <a:ext cx="2036821" cy="1337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855393</xdr:colOff>
      <xdr:row>1</xdr:row>
      <xdr:rowOff>347146</xdr:rowOff>
    </xdr:from>
    <xdr:to>
      <xdr:col>14</xdr:col>
      <xdr:colOff>778929</xdr:colOff>
      <xdr:row>1</xdr:row>
      <xdr:rowOff>897351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4393" y="537646"/>
          <a:ext cx="2995348" cy="55020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11</xdr:row>
      <xdr:rowOff>2</xdr:rowOff>
    </xdr:from>
    <xdr:to>
      <xdr:col>5</xdr:col>
      <xdr:colOff>1258095</xdr:colOff>
      <xdr:row>28</xdr:row>
      <xdr:rowOff>85951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35" y="3844638"/>
          <a:ext cx="5557333" cy="5056268"/>
        </a:xfrm>
        <a:prstGeom prst="rect">
          <a:avLst/>
        </a:prstGeom>
      </xdr:spPr>
    </xdr:pic>
    <xdr:clientData/>
  </xdr:twoCellAnchor>
  <xdr:twoCellAnchor>
    <xdr:from>
      <xdr:col>8</xdr:col>
      <xdr:colOff>825500</xdr:colOff>
      <xdr:row>14</xdr:row>
      <xdr:rowOff>55562</xdr:rowOff>
    </xdr:from>
    <xdr:to>
      <xdr:col>17</xdr:col>
      <xdr:colOff>396875</xdr:colOff>
      <xdr:row>28</xdr:row>
      <xdr:rowOff>161551</xdr:rowOff>
    </xdr:to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8509000" y="4770437"/>
          <a:ext cx="7921625" cy="4265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450" b="1">
              <a:solidFill>
                <a:srgbClr val="006DB3"/>
              </a:solidFill>
              <a:latin typeface="Arial" panose="020B0604020202020204" pitchFamily="34" charset="0"/>
              <a:cs typeface="Arial" panose="020B0604020202020204" pitchFamily="34" charset="0"/>
            </a:rPr>
            <a:t>►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Удаленное управление со смартфона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Быстрые команды создаются пользователем</a:t>
          </a:r>
          <a:r>
            <a:rPr lang="en-US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и активируются одним нажатием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Встроенный режим «Комфортный сон»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Управление по геолокации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Установка таймеров, составление расписаний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Панель быстрого доступа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Система прав доступа для каждого помещения</a:t>
          </a:r>
        </a:p>
        <a:p>
          <a:pPr algn="l"/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  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 неограниченным числом пользователей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Просмотр данных по энергопотреблению</a:t>
          </a:r>
        </a:p>
        <a:p>
          <a:pPr algn="l"/>
          <a:endParaRPr lang="ru-RU" sz="145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ru-RU" sz="1450" b="1">
              <a:solidFill>
                <a:srgbClr val="006DB3"/>
              </a:solidFill>
              <a:effectLst/>
              <a:latin typeface="+mn-lt"/>
              <a:ea typeface="+mn-ea"/>
              <a:cs typeface="+mn-cs"/>
            </a:rPr>
            <a:t>►</a:t>
          </a:r>
          <a:r>
            <a:rPr lang="en-US" sz="14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Голосовое управление: Алиса (</a:t>
          </a:r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Yandex),</a:t>
          </a:r>
          <a:r>
            <a:rPr lang="ru-RU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Маруся (</a:t>
          </a:r>
          <a:r>
            <a:rPr lang="en-US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VK),</a:t>
          </a:r>
          <a:r>
            <a:rPr lang="en-US" sz="145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5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Салют (Сбер)</a:t>
          </a:r>
        </a:p>
      </xdr:txBody>
    </xdr:sp>
    <xdr:clientData/>
  </xdr:twoCellAnchor>
  <xdr:twoCellAnchor>
    <xdr:from>
      <xdr:col>8</xdr:col>
      <xdr:colOff>841375</xdr:colOff>
      <xdr:row>9</xdr:row>
      <xdr:rowOff>174625</xdr:rowOff>
    </xdr:from>
    <xdr:to>
      <xdr:col>14</xdr:col>
      <xdr:colOff>47625</xdr:colOff>
      <xdr:row>13</xdr:row>
      <xdr:rowOff>183920</xdr:rowOff>
    </xdr:to>
    <xdr:sp macro="" textlink="">
      <xdr:nvSpPr>
        <xdr:cNvPr id="15" name="Прямоугольник: скругленные углы 1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SpPr/>
      </xdr:nvSpPr>
      <xdr:spPr>
        <a:xfrm>
          <a:off x="8524875" y="3540125"/>
          <a:ext cx="4714875" cy="1088795"/>
        </a:xfrm>
        <a:prstGeom prst="round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2000" b="1"/>
            <a:t>ПЕРЕЙДИ НА НОВЫЙ УРОВЕНЬ КОМФОРТА</a:t>
          </a:r>
        </a:p>
      </xdr:txBody>
    </xdr:sp>
    <xdr:clientData/>
  </xdr:twoCellAnchor>
  <xdr:twoCellAnchor>
    <xdr:from>
      <xdr:col>8</xdr:col>
      <xdr:colOff>866775</xdr:colOff>
      <xdr:row>58</xdr:row>
      <xdr:rowOff>15875</xdr:rowOff>
    </xdr:from>
    <xdr:to>
      <xdr:col>18</xdr:col>
      <xdr:colOff>1079500</xdr:colOff>
      <xdr:row>59</xdr:row>
      <xdr:rowOff>160462</xdr:rowOff>
    </xdr:to>
    <xdr:sp macro="" textlink="">
      <xdr:nvSpPr>
        <xdr:cNvPr id="16" name="Прямоугольник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SpPr/>
      </xdr:nvSpPr>
      <xdr:spPr>
        <a:xfrm>
          <a:off x="9248775" y="17129125"/>
          <a:ext cx="9451975" cy="44621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2400">
              <a:solidFill>
                <a:srgbClr val="0D9CE3"/>
              </a:solidFill>
              <a:latin typeface="Arial" panose="020B0604020202020204" pitchFamily="34" charset="0"/>
            </a:rPr>
            <a:t>https://daichicloud.ru/split-lineup/</a:t>
          </a:r>
          <a:r>
            <a:rPr lang="ru-RU" sz="2400">
              <a:solidFill>
                <a:srgbClr val="0D9CE3"/>
              </a:solidFill>
              <a:latin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1119733</xdr:colOff>
      <xdr:row>6</xdr:row>
      <xdr:rowOff>85725</xdr:rowOff>
    </xdr:from>
    <xdr:to>
      <xdr:col>2</xdr:col>
      <xdr:colOff>1244714</xdr:colOff>
      <xdr:row>8</xdr:row>
      <xdr:rowOff>49718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508" y="1228725"/>
          <a:ext cx="1725181" cy="259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476250</xdr:colOff>
      <xdr:row>5</xdr:row>
      <xdr:rowOff>115925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B7224F0-549C-4B61-A54F-EA7D2675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505700" cy="106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khb.daichi.ru" TargetMode="External"/><Relationship Id="rId13" Type="http://schemas.openxmlformats.org/officeDocument/2006/relationships/hyperlink" Target="mailto:info@rostov.daichi.ru" TargetMode="External"/><Relationship Id="rId18" Type="http://schemas.openxmlformats.org/officeDocument/2006/relationships/hyperlink" Target="mailto:info@kazan.daichi.ru" TargetMode="External"/><Relationship Id="rId3" Type="http://schemas.openxmlformats.org/officeDocument/2006/relationships/hyperlink" Target="mailto:info@ural.daichi.ru" TargetMode="External"/><Relationship Id="rId21" Type="http://schemas.openxmlformats.org/officeDocument/2006/relationships/hyperlink" Target="mailto:info@nsk.daichi.ru" TargetMode="External"/><Relationship Id="rId7" Type="http://schemas.openxmlformats.org/officeDocument/2006/relationships/hyperlink" Target="mailto:info@nnov.daichi.ru" TargetMode="External"/><Relationship Id="rId12" Type="http://schemas.openxmlformats.org/officeDocument/2006/relationships/hyperlink" Target="mailto:info@volga.daichi.ru" TargetMode="External"/><Relationship Id="rId17" Type="http://schemas.openxmlformats.org/officeDocument/2006/relationships/hyperlink" Target="mailto:info@volgograd.daichi.ru" TargetMode="External"/><Relationship Id="rId2" Type="http://schemas.openxmlformats.org/officeDocument/2006/relationships/hyperlink" Target="mailto:info@crimea.daichi.ru" TargetMode="External"/><Relationship Id="rId16" Type="http://schemas.openxmlformats.org/officeDocument/2006/relationships/hyperlink" Target="mailto:info@spb.daichi.ru" TargetMode="External"/><Relationship Id="rId20" Type="http://schemas.openxmlformats.org/officeDocument/2006/relationships/hyperlink" Target="mailto:info@sochi.daichi.ru" TargetMode="External"/><Relationship Id="rId1" Type="http://schemas.openxmlformats.org/officeDocument/2006/relationships/hyperlink" Target="mailto:info@astrakhan.daichi.ru" TargetMode="External"/><Relationship Id="rId6" Type="http://schemas.openxmlformats.org/officeDocument/2006/relationships/hyperlink" Target="mailto:info@astrakhan.daichi.ru" TargetMode="External"/><Relationship Id="rId11" Type="http://schemas.openxmlformats.org/officeDocument/2006/relationships/hyperlink" Target="mailto:info@vl.daichi.ru" TargetMode="External"/><Relationship Id="rId5" Type="http://schemas.openxmlformats.org/officeDocument/2006/relationships/hyperlink" Target="mailto:msk@daichi.ru" TargetMode="External"/><Relationship Id="rId15" Type="http://schemas.openxmlformats.org/officeDocument/2006/relationships/hyperlink" Target="mailto:info@krd.daichi.ru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mailto:info@omsk.daichi.ru" TargetMode="External"/><Relationship Id="rId19" Type="http://schemas.openxmlformats.org/officeDocument/2006/relationships/hyperlink" Target="mailto:info@krsk.daichi.ru" TargetMode="External"/><Relationship Id="rId4" Type="http://schemas.openxmlformats.org/officeDocument/2006/relationships/hyperlink" Target="mailto:MBiktimirov@ufa.daichi.ru" TargetMode="External"/><Relationship Id="rId9" Type="http://schemas.openxmlformats.org/officeDocument/2006/relationships/hyperlink" Target="mailto:info@cfo.daichi.ru" TargetMode="External"/><Relationship Id="rId14" Type="http://schemas.openxmlformats.org/officeDocument/2006/relationships/hyperlink" Target="mailto:info@vrn.daichi.ru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BI68"/>
  <sheetViews>
    <sheetView showGridLines="0" topLeftCell="U1" zoomScale="70" zoomScaleNormal="70" workbookViewId="0">
      <selection activeCell="BH7" sqref="BH7"/>
    </sheetView>
  </sheetViews>
  <sheetFormatPr defaultRowHeight="14.4"/>
  <cols>
    <col min="1" max="1" width="1.109375" customWidth="1"/>
    <col min="2" max="2" width="0.77734375" customWidth="1"/>
    <col min="3" max="6" width="9.109375" hidden="1" customWidth="1"/>
    <col min="7" max="7" width="6.21875" hidden="1" customWidth="1"/>
    <col min="8" max="8" width="19" customWidth="1"/>
    <col min="9" max="9" width="8.21875" customWidth="1"/>
    <col min="10" max="10" width="8.33203125" customWidth="1"/>
    <col min="11" max="11" width="7" customWidth="1"/>
    <col min="12" max="12" width="10.33203125" customWidth="1"/>
    <col min="15" max="15" width="12.88671875" customWidth="1"/>
  </cols>
  <sheetData>
    <row r="4" spans="2:61" ht="147.75" customHeight="1"/>
    <row r="5" spans="2:61" ht="21.75" customHeight="1">
      <c r="B5" s="12"/>
      <c r="C5" s="12"/>
      <c r="D5" s="12"/>
      <c r="E5" s="12"/>
      <c r="F5" s="12"/>
      <c r="G5" s="12"/>
      <c r="H5" s="175" t="s">
        <v>611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AF5" s="371" t="s">
        <v>548</v>
      </c>
      <c r="AG5" s="372"/>
      <c r="AH5" s="372"/>
      <c r="AI5" s="373"/>
      <c r="AJ5" s="373"/>
      <c r="AK5" s="374"/>
      <c r="AL5" s="374"/>
      <c r="AM5" s="371" t="s">
        <v>552</v>
      </c>
      <c r="AN5" s="372"/>
      <c r="AO5" s="372"/>
      <c r="AP5" s="373"/>
      <c r="AQ5" s="373"/>
      <c r="AR5" s="374"/>
      <c r="AS5" s="374"/>
      <c r="AT5" s="374"/>
      <c r="AU5" s="371" t="s">
        <v>553</v>
      </c>
      <c r="AV5" s="372"/>
      <c r="AW5" s="372"/>
      <c r="AX5" s="12"/>
    </row>
    <row r="6" spans="2:61" ht="21.75" customHeight="1">
      <c r="C6" s="175"/>
      <c r="D6" s="175"/>
      <c r="E6" s="175"/>
      <c r="F6" s="175"/>
      <c r="G6" s="175"/>
      <c r="H6" s="307" t="s">
        <v>739</v>
      </c>
      <c r="I6" s="175"/>
      <c r="J6" s="175"/>
      <c r="K6" s="175"/>
      <c r="L6" s="175"/>
      <c r="N6" s="175"/>
      <c r="O6" s="12"/>
      <c r="P6" s="12"/>
      <c r="Q6" s="12"/>
      <c r="R6" s="12"/>
      <c r="S6" s="12"/>
      <c r="T6" s="12"/>
      <c r="U6" s="12"/>
      <c r="V6" s="12"/>
      <c r="W6" s="12"/>
      <c r="AF6" s="341" t="s">
        <v>460</v>
      </c>
      <c r="AG6" s="340"/>
      <c r="AH6" s="340"/>
      <c r="AI6" s="12"/>
      <c r="AJ6" s="12"/>
      <c r="AM6" s="341" t="s">
        <v>492</v>
      </c>
      <c r="AN6" s="340"/>
      <c r="AO6" s="340"/>
      <c r="AP6" s="12"/>
      <c r="AQ6" s="12"/>
      <c r="AU6" s="341" t="s">
        <v>522</v>
      </c>
      <c r="AV6" s="340"/>
      <c r="AW6" s="340"/>
      <c r="AX6" s="12"/>
    </row>
    <row r="7" spans="2:61" ht="21.75" customHeight="1">
      <c r="B7" s="308"/>
      <c r="C7" s="308"/>
      <c r="D7" s="308"/>
      <c r="E7" s="308"/>
      <c r="F7" s="308"/>
      <c r="G7" s="12"/>
      <c r="H7" s="310" t="s">
        <v>398</v>
      </c>
      <c r="I7" s="309" t="s">
        <v>828</v>
      </c>
      <c r="J7" s="307"/>
      <c r="K7" s="307"/>
      <c r="L7" s="307"/>
      <c r="M7" s="307"/>
      <c r="N7" s="307"/>
      <c r="O7" s="13"/>
      <c r="P7" s="12"/>
      <c r="Q7" s="12"/>
      <c r="R7" s="12"/>
      <c r="S7" s="12"/>
      <c r="T7" s="12"/>
      <c r="U7" s="12"/>
      <c r="V7" s="12"/>
      <c r="W7" s="12"/>
      <c r="AF7" s="341" t="s">
        <v>461</v>
      </c>
      <c r="AG7" s="340"/>
      <c r="AH7" s="340"/>
      <c r="AI7" s="12"/>
      <c r="AJ7" s="12"/>
      <c r="AM7" s="341" t="s">
        <v>493</v>
      </c>
      <c r="AN7" s="340"/>
      <c r="AO7" s="340"/>
      <c r="AP7" s="12"/>
      <c r="AQ7" s="12"/>
      <c r="AU7" s="341" t="s">
        <v>523</v>
      </c>
      <c r="AV7" s="340"/>
      <c r="AW7" s="340"/>
      <c r="AX7" s="12"/>
    </row>
    <row r="8" spans="2:61" ht="21.75" customHeight="1">
      <c r="B8" s="308"/>
      <c r="C8" s="308"/>
      <c r="D8" s="308"/>
      <c r="E8" s="308"/>
      <c r="F8" s="308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AF8" s="341" t="s">
        <v>462</v>
      </c>
      <c r="AG8" s="340"/>
      <c r="AH8" s="340"/>
      <c r="AI8" s="12"/>
      <c r="AJ8" s="12"/>
      <c r="AM8" s="341" t="s">
        <v>494</v>
      </c>
      <c r="AN8" s="340"/>
      <c r="AO8" s="340"/>
      <c r="AP8" s="12"/>
      <c r="AQ8" s="12"/>
      <c r="AU8" s="341" t="s">
        <v>524</v>
      </c>
      <c r="AV8" s="340"/>
      <c r="AW8" s="340"/>
      <c r="AX8" s="12"/>
      <c r="BI8" t="s">
        <v>642</v>
      </c>
    </row>
    <row r="9" spans="2:61" ht="21.75" customHeight="1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AF9" s="375" t="s">
        <v>463</v>
      </c>
      <c r="AG9" s="340"/>
      <c r="AH9" s="340"/>
      <c r="AI9" s="12"/>
      <c r="AJ9" s="12"/>
      <c r="AM9" s="375" t="s">
        <v>495</v>
      </c>
      <c r="AN9" s="340"/>
      <c r="AO9" s="340"/>
      <c r="AP9" s="12"/>
      <c r="AQ9" s="12"/>
      <c r="AU9" s="375" t="s">
        <v>525</v>
      </c>
      <c r="AV9" s="340"/>
      <c r="AW9" s="340"/>
      <c r="AX9" s="12"/>
    </row>
    <row r="10" spans="2:61" ht="21.75" customHeight="1"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AF10" s="341"/>
      <c r="AG10" s="340"/>
      <c r="AH10" s="340"/>
      <c r="AI10" s="12"/>
      <c r="AJ10" s="12"/>
      <c r="AM10" s="341"/>
      <c r="AN10" s="340"/>
      <c r="AO10" s="340"/>
      <c r="AP10" s="12"/>
      <c r="AQ10" s="12"/>
      <c r="AU10" s="341"/>
      <c r="AV10" s="340"/>
      <c r="AW10" s="340"/>
      <c r="AX10" s="12"/>
    </row>
    <row r="11" spans="2:61" ht="19.5" customHeight="1">
      <c r="B11" s="496"/>
      <c r="C11" s="496"/>
      <c r="D11" s="496"/>
      <c r="E11" s="496"/>
      <c r="F11" s="496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AF11" s="339" t="s">
        <v>551</v>
      </c>
      <c r="AG11" s="340"/>
      <c r="AH11" s="340"/>
      <c r="AI11" s="12"/>
      <c r="AJ11" s="12"/>
      <c r="AM11" s="339" t="s">
        <v>496</v>
      </c>
      <c r="AN11" s="340"/>
      <c r="AO11" s="340"/>
      <c r="AP11" s="12"/>
      <c r="AQ11" s="12"/>
      <c r="AU11" s="339" t="s">
        <v>555</v>
      </c>
      <c r="AV11" s="340"/>
      <c r="AW11" s="340"/>
      <c r="AX11" s="12"/>
    </row>
    <row r="12" spans="2:61" ht="33.75" customHeight="1">
      <c r="B12" s="496"/>
      <c r="C12" s="496"/>
      <c r="D12" s="496"/>
      <c r="E12" s="496"/>
      <c r="F12" s="496"/>
      <c r="G12" s="12"/>
      <c r="H12" s="327" t="s">
        <v>377</v>
      </c>
      <c r="I12" s="327"/>
      <c r="J12" s="327"/>
      <c r="K12" s="327"/>
      <c r="L12" s="327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AF12" s="341" t="s">
        <v>464</v>
      </c>
      <c r="AG12" s="340"/>
      <c r="AH12" s="340"/>
      <c r="AI12" s="12"/>
      <c r="AJ12" s="12"/>
      <c r="AM12" s="341" t="s">
        <v>497</v>
      </c>
      <c r="AN12" s="340"/>
      <c r="AO12" s="340"/>
      <c r="AP12" s="12"/>
      <c r="AQ12" s="12"/>
      <c r="AU12" s="341" t="s">
        <v>526</v>
      </c>
      <c r="AV12" s="340"/>
      <c r="AW12" s="340"/>
      <c r="AX12" s="12"/>
    </row>
    <row r="13" spans="2:61" ht="21.75" customHeight="1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AF13" s="341" t="s">
        <v>465</v>
      </c>
      <c r="AG13" s="340"/>
      <c r="AH13" s="340"/>
      <c r="AI13" s="12"/>
      <c r="AJ13" s="12"/>
      <c r="AM13" s="341" t="s">
        <v>498</v>
      </c>
      <c r="AN13" s="340"/>
      <c r="AO13" s="340"/>
      <c r="AP13" s="12"/>
      <c r="AQ13" s="12"/>
      <c r="AU13" s="341" t="s">
        <v>527</v>
      </c>
      <c r="AV13" s="340"/>
      <c r="AW13" s="340"/>
      <c r="AX13" s="12"/>
    </row>
    <row r="14" spans="2:61" ht="21.75" customHeight="1">
      <c r="B14" s="12"/>
      <c r="C14" s="497"/>
      <c r="D14" s="497"/>
      <c r="E14" s="497"/>
      <c r="F14" s="497"/>
      <c r="G14" s="12"/>
      <c r="H14" s="17" t="s">
        <v>72</v>
      </c>
      <c r="I14" s="34" t="s">
        <v>73</v>
      </c>
      <c r="J14" s="34"/>
      <c r="K14" s="34"/>
      <c r="L14" s="34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AF14" s="341" t="s">
        <v>466</v>
      </c>
      <c r="AG14" s="340"/>
      <c r="AH14" s="340"/>
      <c r="AI14" s="12"/>
      <c r="AJ14" s="12"/>
      <c r="AM14" s="341" t="s">
        <v>499</v>
      </c>
      <c r="AN14" s="340"/>
      <c r="AO14" s="340"/>
      <c r="AP14" s="12"/>
      <c r="AQ14" s="12"/>
      <c r="AU14" s="341" t="s">
        <v>528</v>
      </c>
      <c r="AV14" s="340"/>
      <c r="AW14" s="340"/>
      <c r="AX14" s="12"/>
    </row>
    <row r="15" spans="2:61" ht="21.75" customHeight="1">
      <c r="B15" s="498"/>
      <c r="C15" s="498"/>
      <c r="D15" s="498"/>
      <c r="E15" s="498"/>
      <c r="F15" s="498"/>
      <c r="G15" s="12"/>
      <c r="H15" s="12"/>
      <c r="I15" s="34"/>
      <c r="J15" s="34"/>
      <c r="K15" s="34"/>
      <c r="L15" s="34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AF15" s="341" t="s">
        <v>467</v>
      </c>
      <c r="AG15" s="340"/>
      <c r="AH15" s="340"/>
      <c r="AI15" s="12"/>
      <c r="AJ15" s="12"/>
      <c r="AM15" s="375" t="s">
        <v>500</v>
      </c>
      <c r="AN15" s="340"/>
      <c r="AO15" s="340"/>
      <c r="AP15" s="12"/>
      <c r="AQ15" s="12"/>
      <c r="AU15" s="375" t="s">
        <v>529</v>
      </c>
      <c r="AV15" s="340"/>
      <c r="AW15" s="340"/>
      <c r="AX15" s="12"/>
    </row>
    <row r="16" spans="2:61" ht="21.75" customHeight="1">
      <c r="B16" s="499"/>
      <c r="C16" s="500"/>
      <c r="D16" s="500"/>
      <c r="E16" s="500"/>
      <c r="F16" s="500"/>
      <c r="G16" s="12"/>
      <c r="H16" s="18" t="s">
        <v>74</v>
      </c>
      <c r="I16" s="34" t="s">
        <v>75</v>
      </c>
      <c r="J16" s="34"/>
      <c r="K16" s="34"/>
      <c r="L16" s="34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AF16" s="341"/>
      <c r="AG16" s="340"/>
      <c r="AH16" s="340"/>
      <c r="AI16" s="12"/>
      <c r="AJ16" s="12"/>
      <c r="AM16" s="341"/>
      <c r="AN16" s="340"/>
      <c r="AO16" s="340"/>
      <c r="AP16" s="12"/>
      <c r="AQ16" s="12"/>
      <c r="AU16" s="341"/>
      <c r="AV16" s="340"/>
      <c r="AW16" s="340"/>
      <c r="AX16" s="12"/>
    </row>
    <row r="17" spans="2:50" ht="21.75" customHeight="1">
      <c r="B17" s="501"/>
      <c r="C17" s="502"/>
      <c r="D17" s="502"/>
      <c r="E17" s="502"/>
      <c r="F17" s="502"/>
      <c r="G17" s="12"/>
      <c r="H17" s="12"/>
      <c r="I17" s="34"/>
      <c r="J17" s="34"/>
      <c r="K17" s="34"/>
      <c r="L17" s="34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AF17" s="339" t="s">
        <v>554</v>
      </c>
      <c r="AG17" s="340"/>
      <c r="AH17" s="340"/>
      <c r="AI17" s="12"/>
      <c r="AJ17" s="12"/>
      <c r="AM17" s="339" t="s">
        <v>557</v>
      </c>
      <c r="AN17" s="340"/>
      <c r="AO17" s="340"/>
      <c r="AP17" s="12"/>
      <c r="AQ17" s="12"/>
      <c r="AU17" s="339" t="s">
        <v>558</v>
      </c>
      <c r="AV17" s="340"/>
      <c r="AW17" s="340"/>
      <c r="AX17" s="12"/>
    </row>
    <row r="18" spans="2:50" ht="21.75" customHeight="1">
      <c r="B18" s="14"/>
      <c r="C18" s="15"/>
      <c r="D18" s="15"/>
      <c r="E18" s="15"/>
      <c r="F18" s="15"/>
      <c r="G18" s="12"/>
      <c r="H18" s="18" t="s">
        <v>59</v>
      </c>
      <c r="I18" s="34" t="s">
        <v>242</v>
      </c>
      <c r="J18" s="343"/>
      <c r="K18" s="343"/>
      <c r="L18" s="343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AF18" s="341" t="s">
        <v>468</v>
      </c>
      <c r="AG18" s="340"/>
      <c r="AH18" s="340"/>
      <c r="AI18" s="12"/>
      <c r="AJ18" s="12"/>
      <c r="AM18" s="341" t="s">
        <v>501</v>
      </c>
      <c r="AN18" s="340"/>
      <c r="AO18" s="340"/>
      <c r="AP18" s="12"/>
      <c r="AQ18" s="12"/>
      <c r="AU18" s="341" t="s">
        <v>530</v>
      </c>
      <c r="AV18" s="340"/>
      <c r="AW18" s="340"/>
      <c r="AX18" s="12"/>
    </row>
    <row r="19" spans="2:50" ht="21.75" customHeight="1">
      <c r="B19" s="14"/>
      <c r="C19" s="15"/>
      <c r="D19" s="15"/>
      <c r="E19" s="495"/>
      <c r="F19" s="495"/>
      <c r="G19" s="12"/>
      <c r="H19" s="12"/>
      <c r="I19" s="34"/>
      <c r="J19" s="34"/>
      <c r="K19" s="34"/>
      <c r="L19" s="34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AF19" s="341" t="s">
        <v>469</v>
      </c>
      <c r="AG19" s="340"/>
      <c r="AH19" s="340"/>
      <c r="AI19" s="12"/>
      <c r="AJ19" s="12"/>
      <c r="AM19" s="341" t="s">
        <v>502</v>
      </c>
      <c r="AN19" s="340"/>
      <c r="AO19" s="340"/>
      <c r="AP19" s="12"/>
      <c r="AQ19" s="12"/>
      <c r="AU19" s="341" t="s">
        <v>531</v>
      </c>
      <c r="AV19" s="340"/>
      <c r="AW19" s="340"/>
      <c r="AX19" s="12"/>
    </row>
    <row r="20" spans="2:50" ht="21.75" customHeight="1">
      <c r="B20" s="12"/>
      <c r="C20" s="12"/>
      <c r="D20" s="12"/>
      <c r="E20" s="12"/>
      <c r="F20" s="12"/>
      <c r="G20" s="16"/>
      <c r="H20" s="19" t="s">
        <v>203</v>
      </c>
      <c r="I20" s="503" t="s">
        <v>243</v>
      </c>
      <c r="J20" s="503"/>
      <c r="K20" s="503"/>
      <c r="L20" s="503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AF20" s="341" t="s">
        <v>470</v>
      </c>
      <c r="AG20" s="340"/>
      <c r="AH20" s="340"/>
      <c r="AI20" s="12"/>
      <c r="AJ20" s="12"/>
      <c r="AM20" s="341" t="s">
        <v>738</v>
      </c>
      <c r="AN20" s="340"/>
      <c r="AO20" s="340"/>
      <c r="AP20" s="12"/>
      <c r="AQ20" s="12"/>
      <c r="AU20" s="341" t="s">
        <v>532</v>
      </c>
      <c r="AV20" s="340"/>
      <c r="AW20" s="340"/>
      <c r="AX20" s="12"/>
    </row>
    <row r="21" spans="2:50" ht="21.75" customHeight="1">
      <c r="B21" s="12"/>
      <c r="C21" s="506"/>
      <c r="D21" s="506"/>
      <c r="E21" s="506"/>
      <c r="F21" s="506"/>
      <c r="G21" s="12"/>
      <c r="H21" s="12"/>
      <c r="I21" s="503"/>
      <c r="J21" s="503"/>
      <c r="K21" s="503"/>
      <c r="L21" s="503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AF21" s="341" t="s">
        <v>462</v>
      </c>
      <c r="AG21" s="340"/>
      <c r="AH21" s="340"/>
      <c r="AI21" s="12"/>
      <c r="AJ21" s="12"/>
      <c r="AM21" s="375" t="s">
        <v>503</v>
      </c>
      <c r="AN21" s="340"/>
      <c r="AO21" s="340"/>
      <c r="AP21" s="12"/>
      <c r="AQ21" s="12"/>
      <c r="AU21" s="375" t="s">
        <v>533</v>
      </c>
      <c r="AV21" s="340"/>
      <c r="AW21" s="340"/>
      <c r="AX21" s="12"/>
    </row>
    <row r="22" spans="2:50" ht="21.75" customHeight="1">
      <c r="B22" s="12"/>
      <c r="C22" s="12"/>
      <c r="D22" s="12"/>
      <c r="E22" s="12"/>
      <c r="F22" s="12"/>
      <c r="G22" s="12"/>
      <c r="H22" s="20" t="s">
        <v>76</v>
      </c>
      <c r="I22" s="505" t="s">
        <v>77</v>
      </c>
      <c r="J22" s="505"/>
      <c r="K22" s="505"/>
      <c r="L22" s="505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AF22" s="376" t="s">
        <v>463</v>
      </c>
      <c r="AG22" s="340"/>
      <c r="AH22" s="340"/>
      <c r="AI22" s="12"/>
      <c r="AJ22" s="12"/>
      <c r="AM22" s="375"/>
      <c r="AN22" s="340"/>
      <c r="AO22" s="340"/>
      <c r="AP22" s="12"/>
      <c r="AQ22" s="12"/>
      <c r="AU22" s="375"/>
      <c r="AV22" s="340"/>
      <c r="AW22" s="340"/>
      <c r="AX22" s="12"/>
    </row>
    <row r="23" spans="2:50" ht="21.75" customHeight="1">
      <c r="B23" s="12"/>
      <c r="C23" s="507"/>
      <c r="D23" s="507"/>
      <c r="E23" s="507"/>
      <c r="F23" s="507"/>
      <c r="G23" s="12"/>
      <c r="H23" s="12"/>
      <c r="I23" s="34"/>
      <c r="J23" s="34"/>
      <c r="K23" s="34"/>
      <c r="L23" s="34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AF23" s="340"/>
      <c r="AG23" s="340"/>
      <c r="AH23" s="340"/>
      <c r="AI23" s="12"/>
      <c r="AJ23" s="12"/>
      <c r="AM23" s="341"/>
      <c r="AN23" s="340"/>
      <c r="AO23" s="340"/>
      <c r="AP23" s="12"/>
      <c r="AQ23" s="12"/>
      <c r="AU23" s="341"/>
      <c r="AV23" s="340"/>
      <c r="AW23" s="340"/>
      <c r="AX23" s="12"/>
    </row>
    <row r="24" spans="2:50" ht="21.75" customHeight="1">
      <c r="B24" s="12"/>
      <c r="C24" s="12"/>
      <c r="D24" s="12"/>
      <c r="E24" s="12"/>
      <c r="F24" s="12"/>
      <c r="G24" s="12"/>
      <c r="H24" s="20" t="s">
        <v>112</v>
      </c>
      <c r="I24" s="505" t="s">
        <v>111</v>
      </c>
      <c r="J24" s="505"/>
      <c r="K24" s="505"/>
      <c r="L24" s="505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AA24" s="12"/>
      <c r="AB24" s="12"/>
      <c r="AC24" s="12"/>
      <c r="AD24" s="12"/>
      <c r="AE24" s="12"/>
      <c r="AF24" s="339" t="s">
        <v>556</v>
      </c>
      <c r="AG24" s="340"/>
      <c r="AH24" s="340"/>
      <c r="AI24" s="12"/>
      <c r="AJ24" s="12"/>
      <c r="AM24" s="339" t="s">
        <v>560</v>
      </c>
      <c r="AN24" s="340"/>
      <c r="AO24" s="340"/>
      <c r="AP24" s="12"/>
      <c r="AQ24" s="12"/>
      <c r="AU24" s="339" t="s">
        <v>561</v>
      </c>
      <c r="AV24" s="340"/>
      <c r="AW24" s="340"/>
      <c r="AX24" s="12"/>
    </row>
    <row r="25" spans="2:50" ht="21.75" customHeight="1">
      <c r="B25" s="12"/>
      <c r="C25" s="12"/>
      <c r="D25" s="12"/>
      <c r="E25" s="12"/>
      <c r="F25" s="12"/>
      <c r="G25" s="12"/>
      <c r="H25" s="12"/>
      <c r="I25" s="34"/>
      <c r="J25" s="34"/>
      <c r="K25" s="34"/>
      <c r="L25" s="34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AA25" s="12"/>
      <c r="AB25" s="12"/>
      <c r="AC25" s="12"/>
      <c r="AD25" s="12"/>
      <c r="AE25" s="12"/>
      <c r="AF25" s="341" t="s">
        <v>471</v>
      </c>
      <c r="AG25" s="340"/>
      <c r="AH25" s="340"/>
      <c r="AI25" s="12"/>
      <c r="AJ25" s="12"/>
      <c r="AM25" s="341" t="s">
        <v>504</v>
      </c>
      <c r="AN25" s="340"/>
      <c r="AO25" s="340"/>
      <c r="AP25" s="12"/>
      <c r="AQ25" s="12"/>
      <c r="AU25" s="341" t="s">
        <v>534</v>
      </c>
      <c r="AV25" s="340"/>
      <c r="AW25" s="340"/>
      <c r="AX25" s="12"/>
    </row>
    <row r="26" spans="2:50" ht="21.75" customHeight="1">
      <c r="B26" s="12"/>
      <c r="C26" s="12"/>
      <c r="D26" s="12"/>
      <c r="E26" s="12"/>
      <c r="F26" s="12"/>
      <c r="G26" s="12"/>
      <c r="H26" s="20" t="s">
        <v>78</v>
      </c>
      <c r="I26" s="503" t="s">
        <v>79</v>
      </c>
      <c r="J26" s="503"/>
      <c r="K26" s="503"/>
      <c r="L26" s="503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AA26" s="12"/>
      <c r="AB26" s="12"/>
      <c r="AC26" s="12"/>
      <c r="AD26" s="12"/>
      <c r="AE26" s="12"/>
      <c r="AF26" s="341" t="s">
        <v>472</v>
      </c>
      <c r="AG26" s="340"/>
      <c r="AH26" s="340"/>
      <c r="AI26" s="12"/>
      <c r="AJ26" s="12"/>
      <c r="AM26" s="341" t="s">
        <v>505</v>
      </c>
      <c r="AN26" s="340"/>
      <c r="AO26" s="340"/>
      <c r="AP26" s="12"/>
      <c r="AQ26" s="12"/>
      <c r="AU26" s="341" t="s">
        <v>535</v>
      </c>
      <c r="AV26" s="340"/>
      <c r="AW26" s="340"/>
      <c r="AX26" s="12"/>
    </row>
    <row r="27" spans="2:50" ht="21.75" customHeight="1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AA27" s="12"/>
      <c r="AB27" s="12"/>
      <c r="AC27" s="12"/>
      <c r="AD27" s="12"/>
      <c r="AE27" s="12"/>
      <c r="AF27" s="341" t="s">
        <v>473</v>
      </c>
      <c r="AG27" s="340"/>
      <c r="AH27" s="340"/>
      <c r="AI27" s="12"/>
      <c r="AJ27" s="12"/>
      <c r="AM27" s="341" t="s">
        <v>506</v>
      </c>
      <c r="AN27" s="340"/>
      <c r="AO27" s="340"/>
      <c r="AP27" s="12"/>
      <c r="AQ27" s="12"/>
      <c r="AU27" s="341" t="s">
        <v>536</v>
      </c>
      <c r="AV27" s="340"/>
      <c r="AW27" s="340"/>
      <c r="AX27" s="12"/>
    </row>
    <row r="28" spans="2:50" ht="21.75" customHeight="1">
      <c r="B28" s="12"/>
      <c r="C28" s="12"/>
      <c r="D28" s="12"/>
      <c r="E28" s="12"/>
      <c r="F28" s="12"/>
      <c r="G28" s="12"/>
      <c r="H28" s="12" t="s">
        <v>737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AA28" s="12"/>
      <c r="AB28" s="12"/>
      <c r="AC28" s="12"/>
      <c r="AD28" s="12"/>
      <c r="AE28" s="12"/>
      <c r="AF28" s="375" t="s">
        <v>474</v>
      </c>
      <c r="AG28" s="340"/>
      <c r="AH28" s="340"/>
      <c r="AI28" s="12"/>
      <c r="AJ28" s="12"/>
      <c r="AM28" s="375" t="s">
        <v>507</v>
      </c>
      <c r="AN28" s="340"/>
      <c r="AO28" s="340"/>
      <c r="AP28" s="12"/>
      <c r="AQ28" s="12"/>
      <c r="AU28" s="375" t="s">
        <v>537</v>
      </c>
      <c r="AV28" s="340"/>
      <c r="AW28" s="340"/>
      <c r="AX28" s="12"/>
    </row>
    <row r="29" spans="2:50" ht="21.75" customHeight="1">
      <c r="B29" s="12"/>
      <c r="C29" s="12"/>
      <c r="D29" s="12"/>
      <c r="E29" s="12"/>
      <c r="F29" s="12"/>
      <c r="G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AA29" s="12"/>
      <c r="AB29" s="12"/>
      <c r="AC29" s="12"/>
      <c r="AD29" s="12"/>
      <c r="AE29" s="12"/>
      <c r="AF29" s="341"/>
      <c r="AG29" s="340"/>
      <c r="AH29" s="340"/>
      <c r="AI29" s="12"/>
      <c r="AJ29" s="12"/>
      <c r="AM29" s="341"/>
      <c r="AN29" s="340"/>
      <c r="AO29" s="340"/>
      <c r="AP29" s="12"/>
      <c r="AQ29" s="12"/>
      <c r="AU29" s="341"/>
      <c r="AV29" s="340"/>
      <c r="AW29" s="340"/>
      <c r="AX29" s="12"/>
    </row>
    <row r="30" spans="2:50" ht="21.75" customHeight="1">
      <c r="B30" s="12"/>
      <c r="C30" s="12"/>
      <c r="D30" s="12"/>
      <c r="E30" s="12"/>
      <c r="F30" s="12"/>
      <c r="G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AA30" s="12"/>
      <c r="AB30" s="12"/>
      <c r="AC30" s="12"/>
      <c r="AD30" s="12"/>
      <c r="AE30" s="12"/>
      <c r="AF30" s="339" t="s">
        <v>559</v>
      </c>
      <c r="AG30" s="340"/>
      <c r="AH30" s="340"/>
      <c r="AI30" s="12"/>
      <c r="AJ30" s="12"/>
      <c r="AM30" s="339" t="s">
        <v>563</v>
      </c>
      <c r="AN30" s="340"/>
      <c r="AO30" s="340"/>
      <c r="AP30" s="12"/>
      <c r="AQ30" s="12"/>
      <c r="AU30" s="339" t="s">
        <v>564</v>
      </c>
      <c r="AV30" s="340"/>
      <c r="AW30" s="340"/>
      <c r="AX30" s="12"/>
    </row>
    <row r="31" spans="2:50" ht="21.75" customHeight="1">
      <c r="B31" s="504"/>
      <c r="C31" s="504"/>
      <c r="D31" s="504"/>
      <c r="E31" s="21"/>
      <c r="F31" s="21"/>
      <c r="G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AF31" s="341" t="s">
        <v>475</v>
      </c>
      <c r="AG31" s="340"/>
      <c r="AH31" s="340"/>
      <c r="AI31" s="12"/>
      <c r="AJ31" s="12"/>
      <c r="AM31" s="341" t="s">
        <v>546</v>
      </c>
      <c r="AN31" s="340"/>
      <c r="AO31" s="340"/>
      <c r="AP31" s="12"/>
      <c r="AQ31" s="12"/>
      <c r="AU31" s="341" t="s">
        <v>538</v>
      </c>
      <c r="AV31" s="340"/>
      <c r="AW31" s="340"/>
      <c r="AX31" s="12"/>
    </row>
    <row r="32" spans="2:50" ht="21.75" customHeight="1">
      <c r="B32" s="504"/>
      <c r="C32" s="504"/>
      <c r="D32" s="504"/>
      <c r="E32" s="12"/>
      <c r="F32" s="12"/>
      <c r="G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AF32" s="341" t="s">
        <v>476</v>
      </c>
      <c r="AG32" s="340"/>
      <c r="AH32" s="340"/>
      <c r="AI32" s="12"/>
      <c r="AJ32" s="12"/>
      <c r="AM32" s="344" t="s">
        <v>547</v>
      </c>
      <c r="AP32" s="12"/>
      <c r="AQ32" s="12"/>
      <c r="AU32" s="341" t="s">
        <v>539</v>
      </c>
      <c r="AV32" s="340"/>
      <c r="AW32" s="340"/>
      <c r="AX32" s="12"/>
    </row>
    <row r="33" spans="2:53" ht="21.75" customHeight="1">
      <c r="B33" s="504"/>
      <c r="C33" s="504"/>
      <c r="D33" s="504"/>
      <c r="E33" s="12"/>
      <c r="F33" s="12"/>
      <c r="G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AF33" s="341" t="s">
        <v>477</v>
      </c>
      <c r="AG33" s="340"/>
      <c r="AH33" s="340"/>
      <c r="AI33" s="12"/>
      <c r="AJ33" s="12"/>
      <c r="AM33" s="341" t="s">
        <v>508</v>
      </c>
      <c r="AN33" s="340"/>
      <c r="AO33" s="340"/>
      <c r="AP33" s="12"/>
      <c r="AQ33" s="12"/>
      <c r="AU33" s="341" t="s">
        <v>540</v>
      </c>
      <c r="AV33" s="340"/>
      <c r="AW33" s="340"/>
      <c r="AX33" s="12"/>
    </row>
    <row r="34" spans="2:53" ht="21.75" customHeight="1">
      <c r="B34" s="12"/>
      <c r="C34" s="12"/>
      <c r="D34" s="12"/>
      <c r="E34" s="12"/>
      <c r="F34" s="12"/>
      <c r="G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AF34" s="375" t="s">
        <v>478</v>
      </c>
      <c r="AG34" s="340"/>
      <c r="AH34" s="340"/>
      <c r="AI34" s="12"/>
      <c r="AJ34" s="12"/>
      <c r="AM34" s="375" t="s">
        <v>509</v>
      </c>
      <c r="AN34" s="340"/>
      <c r="AO34" s="340"/>
      <c r="AP34" s="12"/>
      <c r="AQ34" s="12"/>
      <c r="AR34" s="1"/>
      <c r="AT34" s="1"/>
      <c r="AU34" s="375" t="s">
        <v>541</v>
      </c>
      <c r="AV34" s="340"/>
      <c r="AW34" s="340"/>
      <c r="AX34" s="12"/>
      <c r="AY34" s="1"/>
      <c r="AZ34" s="1"/>
      <c r="BA34" s="1"/>
    </row>
    <row r="35" spans="2:53" ht="21.75" customHeight="1">
      <c r="B35" s="12"/>
      <c r="C35" s="12"/>
      <c r="D35" s="12"/>
      <c r="E35" s="12"/>
      <c r="F35" s="12"/>
      <c r="G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AF35" s="341"/>
      <c r="AG35" s="340"/>
      <c r="AH35" s="340"/>
      <c r="AI35" s="12"/>
      <c r="AJ35" s="12"/>
      <c r="AU35" s="341"/>
      <c r="AV35" s="340"/>
      <c r="AW35" s="340"/>
      <c r="AX35" s="12"/>
    </row>
    <row r="36" spans="2:53" ht="21.75" customHeight="1">
      <c r="B36" s="12"/>
      <c r="C36" s="12"/>
      <c r="D36" s="12"/>
      <c r="E36" s="12"/>
      <c r="F36" s="12"/>
      <c r="G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AF36" s="339" t="s">
        <v>562</v>
      </c>
      <c r="AG36" s="340"/>
      <c r="AH36" s="340"/>
      <c r="AI36" s="12"/>
      <c r="AJ36" s="12"/>
      <c r="AM36" s="339" t="s">
        <v>565</v>
      </c>
      <c r="AN36" s="340"/>
      <c r="AO36" s="340"/>
      <c r="AP36" s="12"/>
      <c r="AQ36" s="12"/>
      <c r="AU36" s="339" t="s">
        <v>566</v>
      </c>
      <c r="AV36" s="340"/>
      <c r="AW36" s="340"/>
      <c r="AX36" s="12"/>
    </row>
    <row r="37" spans="2:53" ht="21.75" customHeight="1">
      <c r="B37" s="12"/>
      <c r="C37" s="12"/>
      <c r="D37" s="12"/>
      <c r="E37" s="12"/>
      <c r="F37" s="12"/>
      <c r="G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AF37" s="341" t="s">
        <v>479</v>
      </c>
      <c r="AG37" s="340"/>
      <c r="AH37" s="340"/>
      <c r="AI37" s="12"/>
      <c r="AJ37" s="12"/>
      <c r="AM37" s="341" t="s">
        <v>510</v>
      </c>
      <c r="AN37" s="340"/>
      <c r="AO37" s="340"/>
      <c r="AP37" s="12"/>
      <c r="AQ37" s="12"/>
      <c r="AU37" s="341" t="s">
        <v>542</v>
      </c>
      <c r="AV37" s="340"/>
      <c r="AW37" s="340"/>
      <c r="AX37" s="12"/>
    </row>
    <row r="38" spans="2:53" ht="21.75" customHeight="1">
      <c r="AF38" s="341" t="s">
        <v>480</v>
      </c>
      <c r="AG38" s="340"/>
      <c r="AH38" s="340"/>
      <c r="AI38" s="12"/>
      <c r="AJ38" s="12"/>
      <c r="AM38" s="341" t="s">
        <v>511</v>
      </c>
      <c r="AN38" s="340"/>
      <c r="AO38" s="340"/>
      <c r="AP38" s="12"/>
      <c r="AQ38" s="12"/>
      <c r="AU38" s="341" t="s">
        <v>543</v>
      </c>
      <c r="AV38" s="340"/>
      <c r="AW38" s="340"/>
      <c r="AX38" s="12"/>
    </row>
    <row r="39" spans="2:53" ht="21.75" customHeight="1">
      <c r="AF39" s="341" t="s">
        <v>481</v>
      </c>
      <c r="AG39" s="340"/>
      <c r="AH39" s="340"/>
      <c r="AI39" s="12"/>
      <c r="AJ39" s="12"/>
      <c r="AM39" s="341" t="s">
        <v>512</v>
      </c>
      <c r="AN39" s="340"/>
      <c r="AO39" s="340"/>
      <c r="AP39" s="12"/>
      <c r="AQ39" s="12"/>
      <c r="AU39" s="341" t="s">
        <v>544</v>
      </c>
      <c r="AV39" s="340"/>
      <c r="AW39" s="340"/>
      <c r="AX39" s="12"/>
    </row>
    <row r="40" spans="2:53" s="1" customFormat="1" ht="21.75" customHeight="1">
      <c r="AF40" s="375" t="s">
        <v>482</v>
      </c>
      <c r="AG40" s="340"/>
      <c r="AH40" s="342"/>
      <c r="AI40" s="23"/>
      <c r="AJ40" s="23"/>
      <c r="AM40" s="375" t="s">
        <v>513</v>
      </c>
      <c r="AN40" s="340"/>
      <c r="AO40" s="340"/>
      <c r="AP40" s="12"/>
      <c r="AQ40" s="12"/>
      <c r="AR40"/>
      <c r="AT40"/>
      <c r="AU40" s="376" t="s">
        <v>545</v>
      </c>
      <c r="AV40" s="340"/>
      <c r="AW40" s="340"/>
      <c r="AX40" s="12"/>
      <c r="AY40"/>
      <c r="AZ40"/>
      <c r="BA40"/>
    </row>
    <row r="41" spans="2:53" ht="21.75" customHeight="1">
      <c r="AF41" s="341"/>
      <c r="AG41" s="342"/>
      <c r="AH41" s="340"/>
      <c r="AI41" s="12"/>
      <c r="AJ41" s="12"/>
      <c r="AM41" s="341"/>
      <c r="AN41" s="340"/>
      <c r="AO41" s="340"/>
      <c r="AP41" s="12"/>
      <c r="AQ41" s="12"/>
    </row>
    <row r="42" spans="2:53" ht="21.75" customHeight="1">
      <c r="AF42" s="339" t="s">
        <v>483</v>
      </c>
      <c r="AG42" s="340"/>
      <c r="AH42" s="340"/>
      <c r="AI42" s="340"/>
      <c r="AM42" s="339" t="s">
        <v>567</v>
      </c>
      <c r="AN42" s="340"/>
      <c r="AO42" s="340"/>
      <c r="AP42" s="12"/>
      <c r="AQ42" s="12"/>
    </row>
    <row r="43" spans="2:53" ht="21.75" customHeight="1">
      <c r="AF43" s="341" t="s">
        <v>484</v>
      </c>
      <c r="AG43" s="340"/>
      <c r="AH43" s="340"/>
      <c r="AI43" s="340"/>
      <c r="AM43" s="341" t="s">
        <v>514</v>
      </c>
      <c r="AN43" s="340"/>
      <c r="AO43" s="340"/>
      <c r="AP43" s="12"/>
      <c r="AQ43" s="12"/>
    </row>
    <row r="44" spans="2:53" ht="21.75" customHeight="1">
      <c r="AF44" s="341" t="s">
        <v>485</v>
      </c>
      <c r="AG44" s="340"/>
      <c r="AH44" s="340"/>
      <c r="AI44" s="340"/>
      <c r="AM44" s="341" t="s">
        <v>515</v>
      </c>
      <c r="AN44" s="340"/>
      <c r="AO44" s="340"/>
      <c r="AP44" s="12"/>
      <c r="AQ44" s="12"/>
    </row>
    <row r="45" spans="2:53" ht="21.75" customHeight="1">
      <c r="AF45" s="341" t="s">
        <v>486</v>
      </c>
      <c r="AG45" s="340"/>
      <c r="AH45" s="340"/>
      <c r="AI45" s="340"/>
      <c r="AM45" s="341" t="s">
        <v>516</v>
      </c>
      <c r="AN45" s="340"/>
      <c r="AO45" s="340"/>
      <c r="AP45" s="12"/>
      <c r="AQ45" s="12"/>
    </row>
    <row r="46" spans="2:53" ht="21.75" customHeight="1">
      <c r="AF46" s="375" t="s">
        <v>487</v>
      </c>
      <c r="AG46" s="340"/>
      <c r="AH46" s="340"/>
      <c r="AI46" s="340"/>
      <c r="AM46" s="375" t="s">
        <v>517</v>
      </c>
      <c r="AN46" s="340"/>
      <c r="AO46" s="340"/>
      <c r="AP46" s="12"/>
      <c r="AQ46" s="12"/>
      <c r="AR46" s="12"/>
    </row>
    <row r="47" spans="2:53" ht="21.75" customHeight="1">
      <c r="AM47" s="12"/>
      <c r="AN47" s="12"/>
      <c r="AO47" s="12"/>
      <c r="AP47" s="12"/>
      <c r="AQ47" s="12"/>
      <c r="AR47" s="12"/>
      <c r="AS47" s="12"/>
    </row>
    <row r="48" spans="2:53" ht="21.75" customHeight="1">
      <c r="AF48" s="339" t="s">
        <v>549</v>
      </c>
      <c r="AG48" s="340"/>
      <c r="AH48" s="340"/>
      <c r="AI48" s="12"/>
      <c r="AJ48" s="12"/>
      <c r="AM48" s="339" t="s">
        <v>550</v>
      </c>
      <c r="AN48" s="340"/>
      <c r="AO48" s="340"/>
      <c r="AP48" s="12"/>
    </row>
    <row r="49" spans="32:49" ht="21.75" customHeight="1">
      <c r="AF49" s="341" t="s">
        <v>488</v>
      </c>
      <c r="AG49" s="340"/>
      <c r="AH49" s="340"/>
      <c r="AI49" s="12"/>
      <c r="AJ49" s="12"/>
      <c r="AM49" s="341" t="s">
        <v>518</v>
      </c>
      <c r="AN49" s="340"/>
      <c r="AO49" s="340"/>
      <c r="AP49" s="12"/>
    </row>
    <row r="50" spans="32:49" ht="21.75" customHeight="1">
      <c r="AF50" s="341" t="s">
        <v>489</v>
      </c>
      <c r="AG50" s="340"/>
      <c r="AH50" s="340"/>
      <c r="AI50" s="12"/>
      <c r="AJ50" s="12"/>
      <c r="AM50" s="341" t="s">
        <v>519</v>
      </c>
      <c r="AN50" s="340"/>
      <c r="AO50" s="340"/>
      <c r="AP50" s="12"/>
    </row>
    <row r="51" spans="32:49" ht="21.75" customHeight="1">
      <c r="AF51" s="341" t="s">
        <v>490</v>
      </c>
      <c r="AG51" s="340"/>
      <c r="AH51" s="340"/>
      <c r="AI51" s="12"/>
      <c r="AJ51" s="12"/>
      <c r="AM51" s="341" t="s">
        <v>520</v>
      </c>
      <c r="AN51" s="340"/>
      <c r="AO51" s="340"/>
      <c r="AP51" s="12"/>
    </row>
    <row r="52" spans="32:49" ht="21.75" customHeight="1">
      <c r="AF52" s="375" t="s">
        <v>491</v>
      </c>
      <c r="AG52" s="340"/>
      <c r="AH52" s="340"/>
      <c r="AI52" s="12"/>
      <c r="AJ52" s="12"/>
      <c r="AM52" s="375" t="s">
        <v>521</v>
      </c>
      <c r="AN52" s="340"/>
      <c r="AO52" s="340"/>
      <c r="AP52" s="12"/>
    </row>
    <row r="53" spans="32:49">
      <c r="AF53" s="12"/>
      <c r="AG53" s="12"/>
      <c r="AH53" s="12"/>
      <c r="AI53" s="12"/>
      <c r="AJ53" s="12"/>
      <c r="AL53" s="12"/>
    </row>
    <row r="54" spans="32:49">
      <c r="AF54" s="12"/>
      <c r="AG54" s="12"/>
      <c r="AH54" s="12"/>
      <c r="AI54" s="12"/>
      <c r="AJ54" s="12"/>
      <c r="AR54" s="12"/>
      <c r="AS54" s="12"/>
      <c r="AT54" s="12"/>
    </row>
    <row r="55" spans="32:49">
      <c r="AF55" s="12"/>
      <c r="AG55" s="12"/>
      <c r="AH55" s="12"/>
      <c r="AI55" s="12"/>
      <c r="AJ55" s="12"/>
      <c r="AR55" s="12"/>
      <c r="AS55" s="12"/>
      <c r="AT55" s="12"/>
    </row>
    <row r="56" spans="32:49" ht="18" customHeight="1">
      <c r="AF56" s="12"/>
      <c r="AG56" s="12"/>
      <c r="AH56" s="12"/>
      <c r="AI56" s="12"/>
      <c r="AJ56" s="12"/>
      <c r="AR56" s="12"/>
      <c r="AS56" s="12"/>
      <c r="AT56" s="12"/>
    </row>
    <row r="57" spans="32:49">
      <c r="AF57" s="12"/>
      <c r="AG57" s="12"/>
      <c r="AH57" s="12"/>
      <c r="AI57" s="12"/>
      <c r="AJ57" s="12"/>
      <c r="AR57" s="12"/>
      <c r="AS57" s="12"/>
      <c r="AT57" s="12"/>
    </row>
    <row r="58" spans="32:49">
      <c r="AF58" s="12"/>
      <c r="AG58" s="12"/>
      <c r="AH58" s="12"/>
      <c r="AI58" s="12"/>
      <c r="AJ58" s="12"/>
      <c r="AK58" s="12"/>
      <c r="AR58" s="12"/>
      <c r="AS58" s="12"/>
      <c r="AT58" s="12"/>
      <c r="AU58" s="12"/>
    </row>
    <row r="59" spans="32:49">
      <c r="AH59" s="12"/>
      <c r="AI59" s="12"/>
      <c r="AJ59" s="12"/>
      <c r="AK59" s="12"/>
      <c r="AR59" s="12"/>
      <c r="AS59" s="12"/>
      <c r="AT59" s="12"/>
      <c r="AU59" s="12"/>
      <c r="AV59" s="12"/>
      <c r="AW59" s="12"/>
    </row>
    <row r="60" spans="32:49"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32:49"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32:49"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32:49"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32:49"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34:49"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34:49"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34:49"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34:49"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</sheetData>
  <mergeCells count="13">
    <mergeCell ref="I26:L26"/>
    <mergeCell ref="B31:D33"/>
    <mergeCell ref="I24:L24"/>
    <mergeCell ref="I22:L22"/>
    <mergeCell ref="C21:F21"/>
    <mergeCell ref="C23:F23"/>
    <mergeCell ref="I20:L21"/>
    <mergeCell ref="E19:F19"/>
    <mergeCell ref="B11:F12"/>
    <mergeCell ref="C14:F14"/>
    <mergeCell ref="B15:F15"/>
    <mergeCell ref="B16:F16"/>
    <mergeCell ref="B17:F17"/>
  </mergeCells>
  <hyperlinks>
    <hyperlink ref="H16" location="Multi!A1" display="MULTI"/>
    <hyperlink ref="H14" location="RAC!A1" display="RAC"/>
    <hyperlink ref="H22" location="'услуги ДАИЧИ'!A1" display="УСЛУГИ"/>
    <hyperlink ref="H26" location="'Общий список'!A1" display="TOTAL"/>
    <hyperlink ref="H24" location="Контроллеры!A1" display="ОБЛАКО"/>
    <hyperlink ref="H18" location="LCAC!A1" display="LCAC"/>
    <hyperlink ref="H20" location="'LCAC inverter NEW'!A1" display="LCAC inverter"/>
    <hyperlink ref="AF9" r:id="rId1"/>
    <hyperlink ref="AM9" r:id="rId2"/>
    <hyperlink ref="AU9" r:id="rId3"/>
    <hyperlink ref="AU15" r:id="rId4"/>
    <hyperlink ref="AM15" r:id="rId5"/>
    <hyperlink ref="AF22" r:id="rId6"/>
    <hyperlink ref="AM21" r:id="rId7"/>
    <hyperlink ref="AU21" r:id="rId8"/>
    <hyperlink ref="AU28" r:id="rId9"/>
    <hyperlink ref="AM28" r:id="rId10"/>
    <hyperlink ref="AF28" r:id="rId11"/>
    <hyperlink ref="AF34" r:id="rId12"/>
    <hyperlink ref="AM34" r:id="rId13"/>
    <hyperlink ref="AU34" r:id="rId14"/>
    <hyperlink ref="AU40" r:id="rId15"/>
    <hyperlink ref="AM40" r:id="rId16"/>
    <hyperlink ref="AF40" r:id="rId17"/>
    <hyperlink ref="AF46" r:id="rId18"/>
    <hyperlink ref="AF52" r:id="rId19"/>
    <hyperlink ref="AM52" r:id="rId20"/>
    <hyperlink ref="AM46" r:id="rId21"/>
  </hyperlinks>
  <pageMargins left="0.7" right="0.7" top="0.75" bottom="0.75" header="0.3" footer="0.3"/>
  <pageSetup paperSize="9" scale="17" orientation="portrait" r:id="rId22"/>
  <drawing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P131"/>
  <sheetViews>
    <sheetView showGridLines="0" tabSelected="1" zoomScaleNormal="100" workbookViewId="0">
      <pane ySplit="4" topLeftCell="A17" activePane="bottomLeft" state="frozen"/>
      <selection activeCell="G1" sqref="G1"/>
      <selection pane="bottomLeft" activeCell="E7" sqref="E7:F7"/>
    </sheetView>
  </sheetViews>
  <sheetFormatPr defaultColWidth="21.109375" defaultRowHeight="13.8" outlineLevelRow="1"/>
  <cols>
    <col min="1" max="1" width="33.33203125" style="12" customWidth="1"/>
    <col min="2" max="2" width="32.5546875" style="12" customWidth="1"/>
    <col min="3" max="3" width="17.77734375" style="28" customWidth="1"/>
    <col min="4" max="4" width="16.5546875" style="12" customWidth="1"/>
    <col min="5" max="5" width="18.6640625" style="12" customWidth="1"/>
    <col min="6" max="6" width="18.109375" style="12" customWidth="1"/>
    <col min="7" max="7" width="13.88671875" style="12" hidden="1" customWidth="1"/>
    <col min="8" max="8" width="13.5546875" style="387" hidden="1" customWidth="1"/>
    <col min="9" max="9" width="13.6640625" style="387" hidden="1" customWidth="1"/>
    <col min="10" max="10" width="14.88671875" style="168" hidden="1" customWidth="1"/>
    <col min="11" max="11" width="13.5546875" style="273" customWidth="1"/>
    <col min="12" max="12" width="0" style="12" hidden="1" customWidth="1"/>
    <col min="13" max="16384" width="21.109375" style="12"/>
  </cols>
  <sheetData>
    <row r="1" spans="1:16" ht="1.8" customHeight="1">
      <c r="A1" s="508" t="s">
        <v>831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</row>
    <row r="2" spans="1:16" ht="1.8" customHeight="1">
      <c r="A2" s="730"/>
      <c r="B2" s="730"/>
      <c r="C2" s="730"/>
      <c r="D2" s="730"/>
      <c r="E2" s="494"/>
      <c r="F2" s="494"/>
      <c r="G2" s="730"/>
      <c r="H2" s="494"/>
      <c r="I2" s="494"/>
      <c r="J2" s="730"/>
      <c r="K2" s="494"/>
    </row>
    <row r="3" spans="1:16" ht="36" customHeight="1">
      <c r="A3" s="527" t="s">
        <v>2</v>
      </c>
      <c r="B3" s="527" t="s">
        <v>3</v>
      </c>
      <c r="C3" s="527" t="s">
        <v>740</v>
      </c>
      <c r="D3" s="527" t="s">
        <v>741</v>
      </c>
      <c r="E3" s="529" t="s">
        <v>99</v>
      </c>
      <c r="F3" s="530"/>
      <c r="G3" s="536" t="s">
        <v>4</v>
      </c>
      <c r="H3" s="538" t="s">
        <v>826</v>
      </c>
      <c r="I3" s="539"/>
      <c r="J3" s="540" t="s">
        <v>113</v>
      </c>
      <c r="K3" s="535" t="s">
        <v>612</v>
      </c>
    </row>
    <row r="4" spans="1:16">
      <c r="A4" s="528"/>
      <c r="B4" s="528"/>
      <c r="C4" s="528"/>
      <c r="D4" s="528"/>
      <c r="E4" s="172" t="s">
        <v>100</v>
      </c>
      <c r="F4" s="172" t="s">
        <v>101</v>
      </c>
      <c r="G4" s="537"/>
      <c r="H4" s="388" t="s">
        <v>104</v>
      </c>
      <c r="I4" s="388" t="s">
        <v>105</v>
      </c>
      <c r="J4" s="541"/>
      <c r="K4" s="535"/>
    </row>
    <row r="5" spans="1:16">
      <c r="A5" s="724"/>
      <c r="B5" s="724"/>
      <c r="C5" s="724"/>
      <c r="D5" s="724"/>
      <c r="E5" s="725"/>
      <c r="F5" s="725"/>
      <c r="G5" s="726"/>
      <c r="H5" s="727"/>
      <c r="I5" s="727"/>
      <c r="J5" s="728"/>
      <c r="K5" s="729"/>
    </row>
    <row r="6" spans="1:16" ht="39" customHeight="1">
      <c r="A6" s="199" t="s">
        <v>222</v>
      </c>
      <c r="B6" s="174"/>
      <c r="C6" s="174"/>
      <c r="D6" s="174"/>
      <c r="E6" s="174"/>
      <c r="F6" s="174"/>
      <c r="G6" s="174"/>
      <c r="H6" s="389"/>
      <c r="I6" s="389"/>
      <c r="J6" s="174"/>
      <c r="K6" s="274"/>
    </row>
    <row r="7" spans="1:16" ht="74.25" customHeight="1">
      <c r="A7" s="345" t="s">
        <v>618</v>
      </c>
      <c r="B7" s="226"/>
      <c r="C7" s="226"/>
      <c r="D7" s="226"/>
      <c r="E7" s="526" t="s">
        <v>745</v>
      </c>
      <c r="F7" s="526"/>
      <c r="G7" s="509" t="s">
        <v>742</v>
      </c>
      <c r="H7" s="509"/>
      <c r="I7" s="509"/>
      <c r="J7" s="227"/>
      <c r="K7" s="275"/>
      <c r="L7" s="229" t="s">
        <v>284</v>
      </c>
    </row>
    <row r="8" spans="1:16" ht="14.25" customHeight="1" outlineLevel="1">
      <c r="A8" s="531"/>
      <c r="B8" s="531"/>
      <c r="C8" s="531"/>
      <c r="D8" s="531"/>
      <c r="E8" s="176"/>
      <c r="F8" s="176"/>
      <c r="G8" s="177"/>
      <c r="H8" s="390"/>
      <c r="I8" s="390"/>
      <c r="J8" s="177"/>
      <c r="K8" s="276"/>
    </row>
    <row r="9" spans="1:16" ht="15" outlineLevel="1">
      <c r="A9" s="187" t="s">
        <v>399</v>
      </c>
      <c r="B9" s="188" t="s">
        <v>400</v>
      </c>
      <c r="C9" s="178" t="s">
        <v>212</v>
      </c>
      <c r="D9" s="178" t="s">
        <v>185</v>
      </c>
      <c r="E9" s="241" t="s">
        <v>403</v>
      </c>
      <c r="F9" s="241" t="s">
        <v>404</v>
      </c>
      <c r="G9" s="242" t="str">
        <f>VLOOKUP(A9,'Общий список'!B:E,4,0)</f>
        <v>K_MASS</v>
      </c>
      <c r="H9" s="466">
        <f>VLOOKUP(A9:A10,'Общий список'!B:D,3,FALSE)</f>
        <v>28100</v>
      </c>
      <c r="I9" s="466">
        <f>VLOOKUP(B9:B10,'Общий список'!B:D,3,FALSE)</f>
        <v>25890</v>
      </c>
      <c r="J9" s="467">
        <f>ROUND((H9+I9)*(1-$J$1),0)</f>
        <v>53990</v>
      </c>
      <c r="K9" s="287">
        <f>VLOOKUP(A9,'Общий список'!B:H,7,FALSE)+VLOOKUP(B9,'Общий список'!B:H,7,FALSE)</f>
        <v>66490</v>
      </c>
      <c r="L9" s="228" t="s">
        <v>285</v>
      </c>
      <c r="M9" s="424"/>
      <c r="N9" s="387"/>
      <c r="O9" s="387"/>
    </row>
    <row r="10" spans="1:16" ht="15" outlineLevel="1">
      <c r="A10" s="187" t="s">
        <v>401</v>
      </c>
      <c r="B10" s="188" t="s">
        <v>402</v>
      </c>
      <c r="C10" s="180" t="s">
        <v>212</v>
      </c>
      <c r="D10" s="178" t="s">
        <v>185</v>
      </c>
      <c r="E10" s="241" t="s">
        <v>405</v>
      </c>
      <c r="F10" s="241" t="s">
        <v>406</v>
      </c>
      <c r="G10" s="242" t="str">
        <f>VLOOKUP(A10,'Общий список'!B:E,4,0)</f>
        <v>K_MASS</v>
      </c>
      <c r="H10" s="466">
        <f>VLOOKUP(A10:A11,'Общий список'!B:D,3,FALSE)</f>
        <v>29100</v>
      </c>
      <c r="I10" s="466">
        <f>VLOOKUP(B10:B11,'Общий список'!B:D,3,FALSE)</f>
        <v>27890</v>
      </c>
      <c r="J10" s="467">
        <f>ROUND((H10+I10)*(1-$J$1),0)</f>
        <v>56990</v>
      </c>
      <c r="K10" s="287">
        <f>VLOOKUP(A10,'Общий список'!B:H,7,FALSE)+VLOOKUP(B10,'Общий список'!B:H,7,FALSE)</f>
        <v>69990</v>
      </c>
      <c r="L10" s="228" t="s">
        <v>285</v>
      </c>
      <c r="M10" s="424"/>
      <c r="N10" s="387"/>
      <c r="O10" s="387"/>
    </row>
    <row r="11" spans="1:16" ht="14.25" customHeight="1" outlineLevel="1">
      <c r="A11" s="215"/>
      <c r="B11" s="243"/>
      <c r="C11" s="243"/>
      <c r="D11" s="243"/>
      <c r="E11" s="244"/>
      <c r="F11" s="244"/>
      <c r="G11" s="214"/>
      <c r="H11" s="391"/>
      <c r="I11" s="391"/>
      <c r="J11" s="288"/>
      <c r="K11" s="289"/>
      <c r="M11" s="424"/>
      <c r="N11" s="387"/>
      <c r="O11" s="387"/>
    </row>
    <row r="12" spans="1:16" s="175" customFormat="1" ht="74.25" customHeight="1">
      <c r="A12" s="345" t="s">
        <v>619</v>
      </c>
      <c r="B12" s="226"/>
      <c r="C12" s="226"/>
      <c r="D12" s="226"/>
      <c r="E12" s="526" t="s">
        <v>744</v>
      </c>
      <c r="F12" s="526"/>
      <c r="G12" s="509" t="s">
        <v>743</v>
      </c>
      <c r="H12" s="509"/>
      <c r="I12" s="509"/>
      <c r="J12" s="227"/>
      <c r="K12" s="275"/>
      <c r="L12" s="229" t="s">
        <v>284</v>
      </c>
      <c r="M12" s="424"/>
      <c r="N12" s="387"/>
      <c r="O12" s="387"/>
      <c r="P12" s="12"/>
    </row>
    <row r="13" spans="1:16" outlineLevel="1">
      <c r="A13" s="531"/>
      <c r="B13" s="531"/>
      <c r="C13" s="531"/>
      <c r="D13" s="531"/>
      <c r="E13" s="176"/>
      <c r="F13" s="176"/>
      <c r="G13" s="177"/>
      <c r="H13" s="390"/>
      <c r="I13" s="390"/>
      <c r="J13" s="390"/>
      <c r="K13" s="276"/>
      <c r="M13" s="424"/>
      <c r="N13" s="387"/>
      <c r="O13" s="387"/>
    </row>
    <row r="14" spans="1:16" ht="15" outlineLevel="1">
      <c r="A14" s="187" t="s">
        <v>140</v>
      </c>
      <c r="B14" s="188" t="s">
        <v>142</v>
      </c>
      <c r="C14" s="178" t="s">
        <v>212</v>
      </c>
      <c r="D14" s="178" t="s">
        <v>185</v>
      </c>
      <c r="E14" s="241" t="s">
        <v>208</v>
      </c>
      <c r="F14" s="241" t="s">
        <v>210</v>
      </c>
      <c r="G14" s="242" t="str">
        <f>VLOOKUP(A14,'Общий список'!B:E,4,0)</f>
        <v>K_MASS</v>
      </c>
      <c r="H14" s="466">
        <f>VLOOKUP(A14:A15,'Общий список'!B:D,3,FALSE)</f>
        <v>13300</v>
      </c>
      <c r="I14" s="466">
        <f>VLOOKUP(B14:B15,'Общий список'!B:D,3,FALSE)</f>
        <v>29690</v>
      </c>
      <c r="J14" s="467">
        <f>ROUND((H14+I14)*(1-$J$1),0)</f>
        <v>42990</v>
      </c>
      <c r="K14" s="287">
        <f>VLOOKUP(A14,'Общий список'!B:H,7,FALSE)+VLOOKUP(B14,'Общий список'!B:H,7,FALSE)</f>
        <v>52990</v>
      </c>
      <c r="L14" s="228" t="s">
        <v>285</v>
      </c>
      <c r="M14" s="424"/>
      <c r="N14" s="387"/>
      <c r="O14" s="387"/>
    </row>
    <row r="15" spans="1:16" ht="15" outlineLevel="1">
      <c r="A15" s="187" t="s">
        <v>141</v>
      </c>
      <c r="B15" s="188" t="s">
        <v>143</v>
      </c>
      <c r="C15" s="180" t="s">
        <v>212</v>
      </c>
      <c r="D15" s="178" t="s">
        <v>185</v>
      </c>
      <c r="E15" s="241" t="s">
        <v>209</v>
      </c>
      <c r="F15" s="241" t="s">
        <v>211</v>
      </c>
      <c r="G15" s="242" t="str">
        <f>VLOOKUP(A15,'Общий список'!B:E,4,0)</f>
        <v>K_MASS</v>
      </c>
      <c r="H15" s="466">
        <f>VLOOKUP(A15:A16,'Общий список'!B:D,3,FALSE)</f>
        <v>14900</v>
      </c>
      <c r="I15" s="466">
        <f>VLOOKUP(B15:B16,'Общий список'!B:D,3,FALSE)</f>
        <v>31590</v>
      </c>
      <c r="J15" s="467">
        <f>ROUND((H15+I15)*(1-$J$1),0)</f>
        <v>46490</v>
      </c>
      <c r="K15" s="287">
        <f>VLOOKUP(A15,'Общий список'!B:H,7,FALSE)+VLOOKUP(B15,'Общий список'!B:H,7,FALSE)</f>
        <v>57490</v>
      </c>
      <c r="L15" s="228" t="s">
        <v>285</v>
      </c>
      <c r="M15" s="424"/>
      <c r="N15" s="387"/>
      <c r="O15" s="387"/>
    </row>
    <row r="16" spans="1:16" outlineLevel="1">
      <c r="A16" s="306"/>
      <c r="B16" s="306"/>
      <c r="C16" s="306"/>
      <c r="D16" s="306"/>
      <c r="E16" s="176"/>
      <c r="F16" s="176"/>
      <c r="G16" s="177"/>
      <c r="H16" s="468"/>
      <c r="I16" s="468"/>
      <c r="J16" s="468"/>
      <c r="K16" s="276"/>
      <c r="M16" s="424"/>
      <c r="N16" s="387"/>
      <c r="O16" s="387"/>
    </row>
    <row r="17" spans="1:16" ht="15" outlineLevel="1">
      <c r="A17" s="187" t="s">
        <v>407</v>
      </c>
      <c r="B17" s="188" t="s">
        <v>408</v>
      </c>
      <c r="C17" s="178" t="s">
        <v>212</v>
      </c>
      <c r="D17" s="178" t="s">
        <v>185</v>
      </c>
      <c r="E17" s="241" t="s">
        <v>208</v>
      </c>
      <c r="F17" s="241" t="s">
        <v>210</v>
      </c>
      <c r="G17" s="242" t="str">
        <f>VLOOKUP(A17,'Общий список'!B:E,4,0)</f>
        <v>K_MASS</v>
      </c>
      <c r="H17" s="466">
        <f>VLOOKUP(A17:A18,'Общий список'!B:D,3,FALSE)</f>
        <v>13300</v>
      </c>
      <c r="I17" s="466">
        <f>VLOOKUP(B17:B18,'Общий список'!B:D,3,FALSE)</f>
        <v>29690</v>
      </c>
      <c r="J17" s="467">
        <f>ROUND((H17+I17)*(1-$J$1),0)</f>
        <v>42990</v>
      </c>
      <c r="K17" s="287">
        <f>VLOOKUP(A17,'Общий список'!B:H,7,FALSE)+VLOOKUP(B17,'Общий список'!B:H,7,FALSE)</f>
        <v>52990</v>
      </c>
      <c r="L17" s="228" t="s">
        <v>285</v>
      </c>
      <c r="M17" s="424"/>
      <c r="N17" s="387"/>
      <c r="O17" s="387"/>
    </row>
    <row r="18" spans="1:16" ht="15" outlineLevel="1">
      <c r="A18" s="187" t="s">
        <v>409</v>
      </c>
      <c r="B18" s="188" t="s">
        <v>410</v>
      </c>
      <c r="C18" s="180" t="s">
        <v>212</v>
      </c>
      <c r="D18" s="178" t="s">
        <v>185</v>
      </c>
      <c r="E18" s="241" t="s">
        <v>209</v>
      </c>
      <c r="F18" s="241" t="s">
        <v>211</v>
      </c>
      <c r="G18" s="242" t="str">
        <f>VLOOKUP(A18,'Общий список'!B:E,4,0)</f>
        <v>K_MASS</v>
      </c>
      <c r="H18" s="466">
        <f>VLOOKUP(A18:A19,'Общий список'!B:D,3,FALSE)</f>
        <v>14400</v>
      </c>
      <c r="I18" s="466">
        <f>VLOOKUP(B18:B19,'Общий список'!B:D,3,FALSE)</f>
        <v>32090</v>
      </c>
      <c r="J18" s="467">
        <f>ROUND((H18+I18)*(1-$J$1),0)</f>
        <v>46490</v>
      </c>
      <c r="K18" s="287">
        <f>VLOOKUP(A18,'Общий список'!B:H,7,FALSE)+VLOOKUP(B18,'Общий список'!B:H,7,FALSE)</f>
        <v>57490</v>
      </c>
      <c r="L18" s="228" t="s">
        <v>285</v>
      </c>
      <c r="M18" s="424"/>
      <c r="N18" s="387"/>
      <c r="O18" s="387"/>
    </row>
    <row r="19" spans="1:16" ht="15" outlineLevel="1">
      <c r="A19" s="187" t="s">
        <v>411</v>
      </c>
      <c r="B19" s="188" t="s">
        <v>412</v>
      </c>
      <c r="C19" s="178" t="s">
        <v>212</v>
      </c>
      <c r="D19" s="178" t="s">
        <v>185</v>
      </c>
      <c r="E19" s="241" t="s">
        <v>416</v>
      </c>
      <c r="F19" s="241" t="s">
        <v>417</v>
      </c>
      <c r="G19" s="242" t="str">
        <f>VLOOKUP(A19,'Общий список'!B:E,4,0)</f>
        <v>K_MASS</v>
      </c>
      <c r="H19" s="466">
        <f>VLOOKUP(A19:A20,'Общий список'!B:D,3,FALSE)</f>
        <v>21400</v>
      </c>
      <c r="I19" s="466">
        <f>VLOOKUP(B19:B20,'Общий список'!B:D,3,FALSE)</f>
        <v>41590</v>
      </c>
      <c r="J19" s="467">
        <f>ROUND((H19+I19)*(1-$J$1),0)</f>
        <v>62990</v>
      </c>
      <c r="K19" s="287">
        <f>VLOOKUP(A19,'Общий список'!B:H,7,FALSE)+VLOOKUP(B19,'Общий список'!B:H,7,FALSE)</f>
        <v>77490</v>
      </c>
      <c r="L19" s="228" t="s">
        <v>286</v>
      </c>
      <c r="M19" s="424"/>
      <c r="N19" s="387"/>
      <c r="O19" s="387"/>
    </row>
    <row r="20" spans="1:16" ht="15" outlineLevel="1">
      <c r="A20" s="187" t="s">
        <v>413</v>
      </c>
      <c r="B20" s="188" t="s">
        <v>414</v>
      </c>
      <c r="C20" s="180" t="s">
        <v>212</v>
      </c>
      <c r="D20" s="178" t="s">
        <v>185</v>
      </c>
      <c r="E20" s="241" t="s">
        <v>213</v>
      </c>
      <c r="F20" s="241" t="s">
        <v>214</v>
      </c>
      <c r="G20" s="242" t="str">
        <f>VLOOKUP(A20,'Общий список'!B:E,4,0)</f>
        <v>K_MASS</v>
      </c>
      <c r="H20" s="466">
        <f>VLOOKUP(A20:A22,'Общий список'!B:D,3,FALSE)</f>
        <v>25800</v>
      </c>
      <c r="I20" s="466">
        <f>VLOOKUP(B20:B22,'Общий список'!B:D,3,FALSE)</f>
        <v>54690</v>
      </c>
      <c r="J20" s="467">
        <f>ROUND((H20+I20)*(1-$J$1),0)</f>
        <v>80490</v>
      </c>
      <c r="K20" s="287">
        <f>VLOOKUP(A20,'Общий список'!B:H,7,FALSE)+VLOOKUP(B20,'Общий список'!B:H,7,FALSE)</f>
        <v>98990</v>
      </c>
      <c r="L20" s="429"/>
      <c r="M20" s="424"/>
      <c r="N20" s="387"/>
      <c r="O20" s="387"/>
    </row>
    <row r="21" spans="1:16" ht="14.25" customHeight="1" outlineLevel="1">
      <c r="A21" s="215"/>
      <c r="B21" s="243"/>
      <c r="C21" s="243"/>
      <c r="D21" s="243"/>
      <c r="E21" s="244"/>
      <c r="F21" s="244"/>
      <c r="G21" s="214"/>
      <c r="H21" s="391"/>
      <c r="I21" s="391"/>
      <c r="J21" s="288"/>
      <c r="K21" s="289"/>
      <c r="M21" s="424"/>
      <c r="N21" s="387"/>
      <c r="O21" s="387"/>
    </row>
    <row r="22" spans="1:16" ht="14.25" customHeight="1" outlineLevel="1">
      <c r="A22" s="215"/>
      <c r="B22" s="243"/>
      <c r="C22" s="243"/>
      <c r="D22" s="243"/>
      <c r="E22" s="244"/>
      <c r="F22" s="244"/>
      <c r="G22" s="214"/>
      <c r="H22" s="391"/>
      <c r="I22" s="391"/>
      <c r="J22" s="288"/>
      <c r="K22" s="289"/>
      <c r="M22" s="424"/>
      <c r="N22" s="387"/>
      <c r="O22" s="387"/>
    </row>
    <row r="23" spans="1:16" s="175" customFormat="1" ht="71.25" customHeight="1">
      <c r="A23" s="345" t="s">
        <v>395</v>
      </c>
      <c r="B23" s="226"/>
      <c r="C23" s="226"/>
      <c r="D23" s="226"/>
      <c r="E23" s="526" t="s">
        <v>746</v>
      </c>
      <c r="F23" s="526"/>
      <c r="G23" s="509" t="s">
        <v>747</v>
      </c>
      <c r="H23" s="509"/>
      <c r="I23" s="509"/>
      <c r="J23" s="290"/>
      <c r="K23" s="291"/>
      <c r="L23" s="229" t="s">
        <v>284</v>
      </c>
      <c r="M23" s="424"/>
      <c r="N23" s="387"/>
      <c r="O23" s="387"/>
      <c r="P23" s="12"/>
    </row>
    <row r="24" spans="1:16" ht="18" customHeight="1" outlineLevel="1">
      <c r="A24" s="531"/>
      <c r="B24" s="531"/>
      <c r="C24" s="531"/>
      <c r="D24" s="531"/>
      <c r="E24" s="244"/>
      <c r="F24" s="244"/>
      <c r="G24" s="214"/>
      <c r="H24" s="391"/>
      <c r="I24" s="391"/>
      <c r="J24" s="288"/>
      <c r="K24" s="289"/>
      <c r="M24" s="424"/>
      <c r="N24" s="387"/>
      <c r="O24" s="387"/>
    </row>
    <row r="25" spans="1:16" ht="15" outlineLevel="1">
      <c r="A25" s="187" t="s">
        <v>339</v>
      </c>
      <c r="B25" s="188" t="s">
        <v>340</v>
      </c>
      <c r="C25" s="180" t="s">
        <v>124</v>
      </c>
      <c r="D25" s="178" t="s">
        <v>185</v>
      </c>
      <c r="E25" s="241" t="s">
        <v>341</v>
      </c>
      <c r="F25" s="241" t="s">
        <v>342</v>
      </c>
      <c r="G25" s="242" t="str">
        <f>VLOOKUP(A25,'Общий список'!B:E,4,0)</f>
        <v>K_MASS</v>
      </c>
      <c r="H25" s="466">
        <f>VLOOKUP(A25:A26,'Общий список'!B:D,3,FALSE)</f>
        <v>14400</v>
      </c>
      <c r="I25" s="466">
        <f>VLOOKUP(B25:B26,'Общий список'!B:D,3,FALSE)</f>
        <v>33590</v>
      </c>
      <c r="J25" s="467">
        <f>ROUND((H25+I25)*(1-$J$1),0)</f>
        <v>47990</v>
      </c>
      <c r="K25" s="287">
        <f>VLOOKUP(A25,'Общий список'!B:H,7,FALSE)+VLOOKUP(B25,'Общий список'!B:H,7,FALSE)</f>
        <v>58990</v>
      </c>
      <c r="L25" s="228" t="s">
        <v>285</v>
      </c>
      <c r="M25" s="424"/>
      <c r="N25" s="387"/>
      <c r="O25" s="387"/>
    </row>
    <row r="26" spans="1:16" ht="15" outlineLevel="1">
      <c r="A26" s="187" t="s">
        <v>343</v>
      </c>
      <c r="B26" s="188" t="s">
        <v>344</v>
      </c>
      <c r="C26" s="180" t="s">
        <v>124</v>
      </c>
      <c r="D26" s="178" t="s">
        <v>185</v>
      </c>
      <c r="E26" s="241" t="s">
        <v>345</v>
      </c>
      <c r="F26" s="241" t="s">
        <v>346</v>
      </c>
      <c r="G26" s="242" t="str">
        <f>VLOOKUP(A26,'Общий список'!B:E,4,0)</f>
        <v>K_MASS</v>
      </c>
      <c r="H26" s="466">
        <f>VLOOKUP(A26:A27,'Общий список'!B:D,3,FALSE)</f>
        <v>15900</v>
      </c>
      <c r="I26" s="466">
        <f>VLOOKUP(B26:B27,'Общий список'!B:D,3,FALSE)</f>
        <v>37090</v>
      </c>
      <c r="J26" s="467">
        <f>ROUND((H26+I26)*(1-$J$1),0)</f>
        <v>52990</v>
      </c>
      <c r="K26" s="287">
        <f>VLOOKUP(A26,'Общий список'!B:H,7,FALSE)+VLOOKUP(B26,'Общий список'!B:H,7,FALSE)</f>
        <v>65490</v>
      </c>
      <c r="L26" s="228" t="s">
        <v>285</v>
      </c>
      <c r="M26" s="424"/>
      <c r="N26" s="387"/>
      <c r="O26" s="387"/>
    </row>
    <row r="27" spans="1:16" ht="15" outlineLevel="1">
      <c r="A27" s="187" t="s">
        <v>347</v>
      </c>
      <c r="B27" s="188" t="s">
        <v>348</v>
      </c>
      <c r="C27" s="180" t="s">
        <v>212</v>
      </c>
      <c r="D27" s="178" t="s">
        <v>185</v>
      </c>
      <c r="E27" s="241" t="s">
        <v>349</v>
      </c>
      <c r="F27" s="241" t="s">
        <v>350</v>
      </c>
      <c r="G27" s="242" t="str">
        <f>VLOOKUP(A27,'Общий список'!B:E,4,0)</f>
        <v>K_MASS</v>
      </c>
      <c r="H27" s="466">
        <f>VLOOKUP(A27:A28,'Общий список'!B:D,3,FALSE)</f>
        <v>23200</v>
      </c>
      <c r="I27" s="466">
        <f>VLOOKUP(B27:B28,'Общий список'!B:D,3,FALSE)</f>
        <v>54290</v>
      </c>
      <c r="J27" s="467">
        <f>ROUND((H27+I27)*(1-$J$1),0)</f>
        <v>77490</v>
      </c>
      <c r="K27" s="287">
        <f>VLOOKUP(A27,'Общий список'!B:H,7,FALSE)+VLOOKUP(B27,'Общий список'!B:H,7,FALSE)</f>
        <v>95490</v>
      </c>
      <c r="L27" s="228" t="s">
        <v>286</v>
      </c>
      <c r="M27" s="424"/>
      <c r="N27" s="387"/>
      <c r="O27" s="387"/>
    </row>
    <row r="28" spans="1:16" ht="15" outlineLevel="1">
      <c r="A28" s="187" t="s">
        <v>351</v>
      </c>
      <c r="B28" s="188" t="s">
        <v>352</v>
      </c>
      <c r="C28" s="180" t="s">
        <v>212</v>
      </c>
      <c r="D28" s="178" t="s">
        <v>185</v>
      </c>
      <c r="E28" s="241" t="s">
        <v>353</v>
      </c>
      <c r="F28" s="241" t="s">
        <v>354</v>
      </c>
      <c r="G28" s="242" t="str">
        <f>VLOOKUP(A28,'Общий список'!B:E,4,0)</f>
        <v>K_MASS</v>
      </c>
      <c r="H28" s="466">
        <f>VLOOKUP(A28:A29,'Общий список'!B:D,3,FALSE)</f>
        <v>30600</v>
      </c>
      <c r="I28" s="466">
        <f>VLOOKUP(B28:B29,'Общий список'!B:D,3,FALSE)</f>
        <v>71390</v>
      </c>
      <c r="J28" s="467">
        <f>ROUND((H28+I28)*(1-$J$1),0)</f>
        <v>101990</v>
      </c>
      <c r="K28" s="287">
        <f>VLOOKUP(A28,'Общий список'!B:H,7,FALSE)+VLOOKUP(B28,'Общий список'!B:H,7,FALSE)</f>
        <v>125490</v>
      </c>
      <c r="L28" s="228" t="s">
        <v>287</v>
      </c>
      <c r="M28" s="424"/>
      <c r="N28" s="387"/>
      <c r="O28" s="387"/>
    </row>
    <row r="29" spans="1:16" ht="14.25" customHeight="1" outlineLevel="1">
      <c r="B29" s="243"/>
      <c r="C29" s="243"/>
      <c r="D29" s="243"/>
      <c r="E29" s="244"/>
      <c r="F29" s="244"/>
      <c r="G29" s="214"/>
      <c r="H29" s="391"/>
      <c r="I29" s="391"/>
      <c r="J29" s="288"/>
      <c r="K29" s="289"/>
      <c r="M29" s="424"/>
      <c r="N29" s="387"/>
      <c r="O29" s="387"/>
    </row>
    <row r="30" spans="1:16" ht="71.25" customHeight="1">
      <c r="A30" s="445" t="s">
        <v>749</v>
      </c>
      <c r="B30" s="446"/>
      <c r="C30" s="226"/>
      <c r="D30" s="226"/>
      <c r="E30" s="526" t="s">
        <v>751</v>
      </c>
      <c r="F30" s="526"/>
      <c r="G30" s="509" t="s">
        <v>750</v>
      </c>
      <c r="H30" s="509"/>
      <c r="I30" s="509"/>
      <c r="J30" s="290"/>
      <c r="K30" s="291"/>
      <c r="L30" s="229" t="s">
        <v>284</v>
      </c>
      <c r="M30" s="424"/>
      <c r="N30" s="387"/>
      <c r="O30" s="387"/>
    </row>
    <row r="31" spans="1:16" ht="14.25" customHeight="1" outlineLevel="1">
      <c r="A31" s="311"/>
      <c r="B31" s="312"/>
      <c r="C31" s="312"/>
      <c r="D31" s="312"/>
      <c r="E31" s="313"/>
      <c r="F31" s="313"/>
      <c r="G31" s="313"/>
      <c r="H31" s="392"/>
      <c r="I31" s="392"/>
      <c r="J31" s="314"/>
      <c r="K31" s="315"/>
      <c r="L31" s="316"/>
      <c r="M31" s="424"/>
      <c r="N31" s="387"/>
      <c r="O31" s="387"/>
    </row>
    <row r="32" spans="1:16" ht="14.25" customHeight="1" outlineLevel="1">
      <c r="A32" s="311"/>
      <c r="B32" s="312"/>
      <c r="C32" s="312"/>
      <c r="D32" s="312"/>
      <c r="E32" s="313"/>
      <c r="F32" s="313"/>
      <c r="G32" s="313"/>
      <c r="H32" s="392"/>
      <c r="I32" s="392"/>
      <c r="J32" s="314"/>
      <c r="K32" s="315"/>
      <c r="L32" s="316"/>
      <c r="M32" s="424"/>
      <c r="N32" s="387"/>
      <c r="O32" s="387"/>
    </row>
    <row r="33" spans="1:15" ht="15" outlineLevel="1">
      <c r="A33" s="187" t="s">
        <v>643</v>
      </c>
      <c r="B33" s="188" t="s">
        <v>644</v>
      </c>
      <c r="C33" s="180" t="s">
        <v>124</v>
      </c>
      <c r="D33" s="431" t="s">
        <v>185</v>
      </c>
      <c r="E33" s="241" t="s">
        <v>752</v>
      </c>
      <c r="F33" s="241" t="s">
        <v>753</v>
      </c>
      <c r="G33" s="242" t="str">
        <f>VLOOKUP(A33,'Общий список'!B:E,4,0)</f>
        <v>K_MASS</v>
      </c>
      <c r="H33" s="466">
        <f>VLOOKUP(A33:A34,'Общий список'!B:D,3,FALSE)</f>
        <v>8600</v>
      </c>
      <c r="I33" s="466">
        <f>VLOOKUP(B33:B34,'Общий список'!B:D,3,FALSE)</f>
        <v>18390</v>
      </c>
      <c r="J33" s="467">
        <f>ROUND((H33+I33)*(1-$J$1),0)</f>
        <v>26990</v>
      </c>
      <c r="K33" s="287">
        <f>VLOOKUP(A33,'Общий список'!B:H,7,FALSE)+VLOOKUP(B33,'Общий список'!B:H,7,FALSE)</f>
        <v>33490</v>
      </c>
      <c r="L33" s="228" t="s">
        <v>285</v>
      </c>
      <c r="M33" s="424"/>
      <c r="N33" s="387"/>
      <c r="O33" s="387"/>
    </row>
    <row r="34" spans="1:15" ht="15" outlineLevel="1">
      <c r="A34" s="187" t="s">
        <v>645</v>
      </c>
      <c r="B34" s="188" t="s">
        <v>646</v>
      </c>
      <c r="C34" s="180" t="s">
        <v>124</v>
      </c>
      <c r="D34" s="431" t="s">
        <v>185</v>
      </c>
      <c r="E34" s="241" t="s">
        <v>653</v>
      </c>
      <c r="F34" s="241" t="s">
        <v>754</v>
      </c>
      <c r="G34" s="242" t="str">
        <f>VLOOKUP(A34,'Общий список'!B:E,4,0)</f>
        <v>K_MASS</v>
      </c>
      <c r="H34" s="466">
        <f>VLOOKUP(A34:A35,'Общий список'!B:D,3,FALSE)</f>
        <v>9100</v>
      </c>
      <c r="I34" s="466">
        <f>VLOOKUP(B34:B35,'Общий список'!B:D,3,FALSE)</f>
        <v>20390</v>
      </c>
      <c r="J34" s="467">
        <f>ROUND((H34+I34)*(1-$J$1),0)</f>
        <v>29490</v>
      </c>
      <c r="K34" s="287">
        <f>VLOOKUP(A34,'Общий список'!B:H,7,FALSE)+VLOOKUP(B34,'Общий список'!B:H,7,FALSE)</f>
        <v>36490</v>
      </c>
      <c r="L34" s="228" t="s">
        <v>285</v>
      </c>
      <c r="M34" s="424"/>
      <c r="N34" s="387"/>
      <c r="O34" s="387"/>
    </row>
    <row r="35" spans="1:15" ht="15" outlineLevel="1">
      <c r="A35" s="187" t="s">
        <v>647</v>
      </c>
      <c r="B35" s="188" t="s">
        <v>648</v>
      </c>
      <c r="C35" s="180" t="s">
        <v>124</v>
      </c>
      <c r="D35" s="431" t="s">
        <v>185</v>
      </c>
      <c r="E35" s="241" t="s">
        <v>755</v>
      </c>
      <c r="F35" s="241" t="s">
        <v>756</v>
      </c>
      <c r="G35" s="242" t="str">
        <f>VLOOKUP(A35,'Общий список'!B:E,4,0)</f>
        <v>K_MASS</v>
      </c>
      <c r="H35" s="466">
        <f>VLOOKUP(A35:A36,'Общий список'!B:D,3,FALSE)</f>
        <v>10200</v>
      </c>
      <c r="I35" s="466">
        <f>VLOOKUP(B35:B36,'Общий список'!B:D,3,FALSE)</f>
        <v>22790</v>
      </c>
      <c r="J35" s="467">
        <f>ROUND((H35+I35)*(1-$J$1),0)</f>
        <v>32990</v>
      </c>
      <c r="K35" s="287">
        <f>VLOOKUP(A35,'Общий список'!B:H,7,FALSE)+VLOOKUP(B35,'Общий список'!B:H,7,FALSE)</f>
        <v>40490</v>
      </c>
      <c r="L35" s="228" t="s">
        <v>285</v>
      </c>
      <c r="M35" s="424"/>
      <c r="N35" s="387"/>
      <c r="O35" s="387"/>
    </row>
    <row r="36" spans="1:15" ht="15" outlineLevel="1">
      <c r="A36" s="187" t="s">
        <v>649</v>
      </c>
      <c r="B36" s="188" t="s">
        <v>650</v>
      </c>
      <c r="C36" s="180" t="s">
        <v>212</v>
      </c>
      <c r="D36" s="431" t="s">
        <v>185</v>
      </c>
      <c r="E36" s="241" t="s">
        <v>757</v>
      </c>
      <c r="F36" s="241" t="s">
        <v>654</v>
      </c>
      <c r="G36" s="242" t="str">
        <f>VLOOKUP(A36,'Общий список'!B:E,4,0)</f>
        <v>K_MASS</v>
      </c>
      <c r="H36" s="466">
        <f>VLOOKUP(A36:A37,'Общий список'!B:D,3,FALSE)</f>
        <v>17800</v>
      </c>
      <c r="I36" s="466">
        <f>VLOOKUP(B36:B37,'Общий список'!B:D,3,FALSE)</f>
        <v>39690</v>
      </c>
      <c r="J36" s="467">
        <f>ROUND((H36+I36)*(1-$J$1),0)</f>
        <v>57490</v>
      </c>
      <c r="K36" s="287">
        <f>VLOOKUP(A36,'Общий список'!B:H,7,FALSE)+VLOOKUP(B36,'Общий список'!B:H,7,FALSE)</f>
        <v>70990</v>
      </c>
      <c r="L36" s="228" t="s">
        <v>286</v>
      </c>
      <c r="M36" s="424"/>
      <c r="N36" s="387"/>
      <c r="O36" s="387"/>
    </row>
    <row r="37" spans="1:15" ht="15" outlineLevel="1">
      <c r="A37" s="187" t="s">
        <v>651</v>
      </c>
      <c r="B37" s="188" t="s">
        <v>652</v>
      </c>
      <c r="C37" s="180" t="s">
        <v>212</v>
      </c>
      <c r="D37" s="431" t="s">
        <v>185</v>
      </c>
      <c r="E37" s="241" t="s">
        <v>655</v>
      </c>
      <c r="F37" s="241" t="s">
        <v>656</v>
      </c>
      <c r="G37" s="242" t="str">
        <f>VLOOKUP(A37,'Общий список'!B:E,4,0)</f>
        <v>K_MASS</v>
      </c>
      <c r="H37" s="466">
        <f>VLOOKUP(A37:A37,'Общий список'!B:D,3,FALSE)</f>
        <v>22000</v>
      </c>
      <c r="I37" s="466">
        <f>VLOOKUP(B37:B37,'Общий список'!B:D,3,FALSE)</f>
        <v>51490</v>
      </c>
      <c r="J37" s="467">
        <f>ROUND((H37+I37)*(1-$J$1),0)</f>
        <v>73490</v>
      </c>
      <c r="K37" s="287">
        <f>VLOOKUP(A37,'Общий список'!B:H,7,FALSE)+VLOOKUP(B37,'Общий список'!B:H,7,FALSE)</f>
        <v>90490</v>
      </c>
      <c r="L37" s="429"/>
      <c r="M37" s="424"/>
      <c r="N37" s="387"/>
      <c r="O37" s="387"/>
    </row>
    <row r="38" spans="1:15" ht="15" outlineLevel="1">
      <c r="A38" s="717"/>
      <c r="B38" s="717"/>
      <c r="C38" s="718"/>
      <c r="D38" s="719"/>
      <c r="E38" s="720"/>
      <c r="F38" s="720"/>
      <c r="G38" s="721"/>
      <c r="H38" s="716"/>
      <c r="I38" s="716"/>
      <c r="J38" s="722"/>
      <c r="K38" s="723"/>
      <c r="L38" s="429"/>
      <c r="M38" s="424"/>
      <c r="N38" s="387"/>
      <c r="O38" s="387"/>
    </row>
    <row r="39" spans="1:15" ht="15" outlineLevel="1">
      <c r="A39" s="717"/>
      <c r="B39" s="717"/>
      <c r="C39" s="718"/>
      <c r="D39" s="719"/>
      <c r="E39" s="720"/>
      <c r="F39" s="720"/>
      <c r="G39" s="721"/>
      <c r="H39" s="716"/>
      <c r="I39" s="716"/>
      <c r="J39" s="722"/>
      <c r="K39" s="723"/>
      <c r="L39" s="429"/>
      <c r="M39" s="424"/>
      <c r="N39" s="387"/>
      <c r="O39" s="387"/>
    </row>
    <row r="40" spans="1:15" ht="13.2" customHeight="1">
      <c r="B40" s="243"/>
      <c r="C40" s="243"/>
      <c r="D40" s="243"/>
      <c r="E40" s="244"/>
      <c r="F40" s="244"/>
      <c r="G40" s="214"/>
      <c r="H40" s="391"/>
      <c r="I40" s="391"/>
      <c r="J40" s="288"/>
      <c r="K40" s="289"/>
      <c r="M40" s="424"/>
      <c r="N40" s="387"/>
      <c r="O40" s="387"/>
    </row>
    <row r="41" spans="1:15" ht="71.25" customHeight="1">
      <c r="A41" s="345" t="s">
        <v>418</v>
      </c>
      <c r="B41" s="226"/>
      <c r="C41" s="226"/>
      <c r="D41" s="226"/>
      <c r="E41" s="526" t="s">
        <v>758</v>
      </c>
      <c r="F41" s="526"/>
      <c r="G41" s="509" t="s">
        <v>759</v>
      </c>
      <c r="H41" s="509"/>
      <c r="I41" s="509"/>
      <c r="J41" s="290"/>
      <c r="K41" s="291"/>
      <c r="L41" s="229" t="s">
        <v>284</v>
      </c>
      <c r="M41" s="424"/>
      <c r="N41" s="387"/>
      <c r="O41" s="387"/>
    </row>
    <row r="42" spans="1:15" ht="14.25" customHeight="1" outlineLevel="1">
      <c r="A42" s="311"/>
      <c r="B42" s="312"/>
      <c r="C42" s="312"/>
      <c r="D42" s="312"/>
      <c r="E42" s="313"/>
      <c r="F42" s="313"/>
      <c r="G42" s="313"/>
      <c r="H42" s="392"/>
      <c r="I42" s="392"/>
      <c r="J42" s="314"/>
      <c r="K42" s="315"/>
      <c r="L42" s="316"/>
      <c r="M42" s="424"/>
      <c r="N42" s="387"/>
      <c r="O42" s="387"/>
    </row>
    <row r="43" spans="1:15" ht="15" outlineLevel="1">
      <c r="A43" s="187" t="s">
        <v>667</v>
      </c>
      <c r="B43" s="188" t="s">
        <v>668</v>
      </c>
      <c r="C43" s="180" t="s">
        <v>124</v>
      </c>
      <c r="D43" s="431" t="s">
        <v>185</v>
      </c>
      <c r="E43" s="241" t="s">
        <v>760</v>
      </c>
      <c r="F43" s="241" t="s">
        <v>631</v>
      </c>
      <c r="G43" s="242" t="str">
        <f>VLOOKUP(A43,'Общий список'!B:E,4,0)</f>
        <v>K_MASS</v>
      </c>
      <c r="H43" s="466">
        <f>VLOOKUP(A43:A44,'Общий список'!B:D,3,FALSE)</f>
        <v>9700</v>
      </c>
      <c r="I43" s="466">
        <f>VLOOKUP(B43:B44,'Общий список'!B:D,3,FALSE)</f>
        <v>22790</v>
      </c>
      <c r="J43" s="467">
        <f>ROUND((H43+I43)*(1-$J$1),0)</f>
        <v>32490</v>
      </c>
      <c r="K43" s="287">
        <f>VLOOKUP(A43,'Общий список'!B:H,7,FALSE)+VLOOKUP(B43,'Общий список'!B:H,7,FALSE)</f>
        <v>39990</v>
      </c>
      <c r="L43" s="228" t="s">
        <v>285</v>
      </c>
      <c r="M43" s="424"/>
      <c r="N43" s="387"/>
      <c r="O43" s="387"/>
    </row>
    <row r="44" spans="1:15" ht="15" outlineLevel="1">
      <c r="A44" s="187" t="s">
        <v>669</v>
      </c>
      <c r="B44" s="188" t="s">
        <v>670</v>
      </c>
      <c r="C44" s="180" t="s">
        <v>124</v>
      </c>
      <c r="D44" s="431" t="s">
        <v>185</v>
      </c>
      <c r="E44" s="241" t="s">
        <v>629</v>
      </c>
      <c r="F44" s="241" t="s">
        <v>630</v>
      </c>
      <c r="G44" s="242" t="str">
        <f>VLOOKUP(A44,'Общий список'!B:E,4,0)</f>
        <v>K_MASS</v>
      </c>
      <c r="H44" s="466">
        <f>VLOOKUP(A44:A45,'Общий список'!B:D,3,FALSE)</f>
        <v>10300</v>
      </c>
      <c r="I44" s="466">
        <f>VLOOKUP(B44:B45,'Общий список'!B:D,3,FALSE)</f>
        <v>25190</v>
      </c>
      <c r="J44" s="467">
        <f>ROUND((H44+I44)*(1-$J$1),0)</f>
        <v>35490</v>
      </c>
      <c r="K44" s="287">
        <f>VLOOKUP(A44,'Общий список'!B:H,7,FALSE)+VLOOKUP(B44,'Общий список'!B:H,7,FALSE)</f>
        <v>43490</v>
      </c>
      <c r="L44" s="228" t="s">
        <v>285</v>
      </c>
      <c r="M44" s="424"/>
      <c r="N44" s="387"/>
      <c r="O44" s="387"/>
    </row>
    <row r="45" spans="1:15" ht="15" outlineLevel="1">
      <c r="A45" s="187" t="s">
        <v>671</v>
      </c>
      <c r="B45" s="188" t="s">
        <v>672</v>
      </c>
      <c r="C45" s="180" t="s">
        <v>124</v>
      </c>
      <c r="D45" s="431" t="s">
        <v>185</v>
      </c>
      <c r="E45" s="241" t="s">
        <v>632</v>
      </c>
      <c r="F45" s="241" t="s">
        <v>633</v>
      </c>
      <c r="G45" s="242" t="str">
        <f>VLOOKUP(A45,'Общий список'!B:E,4,0)</f>
        <v>K_MASS</v>
      </c>
      <c r="H45" s="466">
        <f>VLOOKUP(A45:A46,'Общий список'!B:D,3,FALSE)</f>
        <v>11700</v>
      </c>
      <c r="I45" s="466">
        <f>VLOOKUP(B45:B46,'Общий список'!B:D,3,FALSE)</f>
        <v>27290</v>
      </c>
      <c r="J45" s="467">
        <f>ROUND((H45+I45)*(1-$J$1),0)</f>
        <v>38990</v>
      </c>
      <c r="K45" s="287">
        <f>VLOOKUP(A45,'Общий список'!B:H,7,FALSE)+VLOOKUP(B45,'Общий список'!B:H,7,FALSE)</f>
        <v>47990</v>
      </c>
      <c r="L45" s="228" t="s">
        <v>285</v>
      </c>
      <c r="M45" s="424"/>
      <c r="N45" s="387"/>
      <c r="O45" s="387"/>
    </row>
    <row r="46" spans="1:15" ht="15" outlineLevel="1">
      <c r="A46" s="187" t="s">
        <v>673</v>
      </c>
      <c r="B46" s="188" t="s">
        <v>674</v>
      </c>
      <c r="C46" s="180" t="s">
        <v>124</v>
      </c>
      <c r="D46" s="431" t="s">
        <v>185</v>
      </c>
      <c r="E46" s="241" t="s">
        <v>634</v>
      </c>
      <c r="F46" s="241" t="s">
        <v>635</v>
      </c>
      <c r="G46" s="242" t="str">
        <f>VLOOKUP(A46,'Общий список'!B:E,4,0)</f>
        <v>K_MASS</v>
      </c>
      <c r="H46" s="466">
        <f>VLOOKUP(A46:A47,'Общий список'!B:D,3,FALSE)</f>
        <v>20600</v>
      </c>
      <c r="I46" s="466">
        <f>VLOOKUP(B46:B47,'Общий список'!B:D,3,FALSE)</f>
        <v>45890</v>
      </c>
      <c r="J46" s="467">
        <f>ROUND((H46+I46)*(1-$J$1),0)</f>
        <v>66490</v>
      </c>
      <c r="K46" s="287">
        <f>VLOOKUP(A46,'Общий список'!B:H,7,FALSE)+VLOOKUP(B46,'Общий список'!B:H,7,FALSE)</f>
        <v>81990</v>
      </c>
      <c r="L46" s="228" t="s">
        <v>285</v>
      </c>
      <c r="M46" s="424"/>
      <c r="N46" s="387"/>
      <c r="O46" s="387"/>
    </row>
    <row r="47" spans="1:15" ht="15" outlineLevel="1">
      <c r="A47" s="187" t="s">
        <v>675</v>
      </c>
      <c r="B47" s="188" t="s">
        <v>676</v>
      </c>
      <c r="C47" s="180" t="s">
        <v>124</v>
      </c>
      <c r="D47" s="431" t="s">
        <v>185</v>
      </c>
      <c r="E47" s="241" t="s">
        <v>636</v>
      </c>
      <c r="F47" s="241" t="s">
        <v>637</v>
      </c>
      <c r="G47" s="242" t="str">
        <f>VLOOKUP(A47,'Общий список'!B:E,4,0)</f>
        <v>K_MASS</v>
      </c>
      <c r="H47" s="466">
        <f>VLOOKUP(A47:A48,'Общий список'!B:D,3,FALSE)</f>
        <v>25500</v>
      </c>
      <c r="I47" s="466">
        <f>VLOOKUP(B47:B48,'Общий список'!B:D,3,FALSE)</f>
        <v>59490</v>
      </c>
      <c r="J47" s="467">
        <f>ROUND((H47+I47)*(1-$J$1),0)</f>
        <v>84990</v>
      </c>
      <c r="K47" s="287">
        <f>VLOOKUP(A47,'Общий список'!B:H,7,FALSE)+VLOOKUP(B47,'Общий список'!B:H,7,FALSE)</f>
        <v>104990</v>
      </c>
      <c r="L47" s="228" t="s">
        <v>286</v>
      </c>
      <c r="M47" s="424"/>
      <c r="N47" s="387"/>
      <c r="O47" s="387"/>
    </row>
    <row r="48" spans="1:15" ht="14.25" customHeight="1" outlineLevel="1">
      <c r="A48" s="311"/>
      <c r="B48" s="312"/>
      <c r="C48" s="312"/>
      <c r="D48" s="312"/>
      <c r="E48" s="313"/>
      <c r="F48" s="313"/>
      <c r="G48" s="313"/>
      <c r="H48" s="392"/>
      <c r="I48" s="392"/>
      <c r="J48" s="314"/>
      <c r="K48" s="315"/>
      <c r="L48" s="316"/>
      <c r="M48" s="424"/>
      <c r="N48" s="387"/>
      <c r="O48" s="387"/>
    </row>
    <row r="49" spans="1:16" ht="15" outlineLevel="1">
      <c r="A49" s="187" t="s">
        <v>419</v>
      </c>
      <c r="B49" s="188" t="s">
        <v>420</v>
      </c>
      <c r="C49" s="180" t="s">
        <v>124</v>
      </c>
      <c r="D49" s="431" t="s">
        <v>185</v>
      </c>
      <c r="E49" s="241" t="s">
        <v>760</v>
      </c>
      <c r="F49" s="241" t="s">
        <v>631</v>
      </c>
      <c r="G49" s="242" t="str">
        <f>VLOOKUP(A49,'Общий список'!B:E,4,0)</f>
        <v>K_MASS</v>
      </c>
      <c r="H49" s="466">
        <f>VLOOKUP(A49:A50,'Общий список'!B:D,3,FALSE)</f>
        <v>11400</v>
      </c>
      <c r="I49" s="466">
        <f>VLOOKUP(B49:B50,'Общий список'!B:D,3,FALSE)</f>
        <v>21090</v>
      </c>
      <c r="J49" s="467">
        <f t="shared" ref="J49:J54" si="0">ROUND((H49+I49)*(1-$J$1),0)</f>
        <v>32490</v>
      </c>
      <c r="K49" s="287">
        <f>VLOOKUP(A49,'Общий список'!B:H,7,FALSE)+VLOOKUP(B49,'Общий список'!B:H,7,FALSE)</f>
        <v>39990</v>
      </c>
      <c r="L49" s="228" t="s">
        <v>285</v>
      </c>
      <c r="M49" s="424"/>
      <c r="N49" s="387"/>
      <c r="O49" s="387"/>
    </row>
    <row r="50" spans="1:16" ht="15" outlineLevel="1">
      <c r="A50" s="187" t="s">
        <v>421</v>
      </c>
      <c r="B50" s="188" t="s">
        <v>422</v>
      </c>
      <c r="C50" s="180" t="s">
        <v>124</v>
      </c>
      <c r="D50" s="431" t="s">
        <v>185</v>
      </c>
      <c r="E50" s="241" t="s">
        <v>629</v>
      </c>
      <c r="F50" s="241" t="s">
        <v>630</v>
      </c>
      <c r="G50" s="242" t="str">
        <f>VLOOKUP(A50,'Общий список'!B:E,4,0)</f>
        <v>K_MASS</v>
      </c>
      <c r="H50" s="466">
        <f>VLOOKUP(A50:A51,'Общий список'!B:D,3,FALSE)</f>
        <v>12100</v>
      </c>
      <c r="I50" s="466">
        <f>VLOOKUP(B50:B51,'Общий список'!B:D,3,FALSE)</f>
        <v>23390</v>
      </c>
      <c r="J50" s="467">
        <f t="shared" si="0"/>
        <v>35490</v>
      </c>
      <c r="K50" s="287">
        <f>VLOOKUP(A50,'Общий список'!B:H,7,FALSE)+VLOOKUP(B50,'Общий список'!B:H,7,FALSE)</f>
        <v>43490</v>
      </c>
      <c r="L50" s="228" t="s">
        <v>285</v>
      </c>
      <c r="M50" s="424"/>
      <c r="N50" s="387"/>
      <c r="O50" s="387"/>
    </row>
    <row r="51" spans="1:16" ht="15" outlineLevel="1">
      <c r="A51" s="187" t="s">
        <v>423</v>
      </c>
      <c r="B51" s="188" t="s">
        <v>424</v>
      </c>
      <c r="C51" s="180" t="s">
        <v>124</v>
      </c>
      <c r="D51" s="431" t="s">
        <v>185</v>
      </c>
      <c r="E51" s="241" t="s">
        <v>632</v>
      </c>
      <c r="F51" s="241" t="s">
        <v>633</v>
      </c>
      <c r="G51" s="242" t="str">
        <f>VLOOKUP(A51,'Общий список'!B:E,4,0)</f>
        <v>K_MASS</v>
      </c>
      <c r="H51" s="466">
        <f>VLOOKUP(A51:A52,'Общий список'!B:D,3,FALSE)</f>
        <v>13600</v>
      </c>
      <c r="I51" s="466">
        <f>VLOOKUP(B51:B52,'Общий список'!B:D,3,FALSE)</f>
        <v>25390</v>
      </c>
      <c r="J51" s="467">
        <f t="shared" si="0"/>
        <v>38990</v>
      </c>
      <c r="K51" s="287">
        <f>VLOOKUP(A51,'Общий список'!B:H,7,FALSE)+VLOOKUP(B51,'Общий список'!B:H,7,FALSE)</f>
        <v>47990</v>
      </c>
      <c r="L51" s="228" t="s">
        <v>285</v>
      </c>
      <c r="M51" s="424"/>
      <c r="N51" s="387"/>
      <c r="O51" s="387"/>
    </row>
    <row r="52" spans="1:16" ht="15" outlineLevel="1">
      <c r="A52" s="187" t="s">
        <v>425</v>
      </c>
      <c r="B52" s="188" t="s">
        <v>426</v>
      </c>
      <c r="C52" s="180" t="s">
        <v>124</v>
      </c>
      <c r="D52" s="431" t="s">
        <v>185</v>
      </c>
      <c r="E52" s="241" t="s">
        <v>634</v>
      </c>
      <c r="F52" s="241" t="s">
        <v>635</v>
      </c>
      <c r="G52" s="242" t="str">
        <f>VLOOKUP(A52,'Общий список'!B:E,4,0)</f>
        <v>K_MASS</v>
      </c>
      <c r="H52" s="466">
        <f>VLOOKUP(A52:A53,'Общий список'!B:D,3,FALSE)</f>
        <v>23900</v>
      </c>
      <c r="I52" s="466">
        <f>VLOOKUP(B52:B53,'Общий список'!B:D,3,FALSE)</f>
        <v>42590</v>
      </c>
      <c r="J52" s="467">
        <f t="shared" si="0"/>
        <v>66490</v>
      </c>
      <c r="K52" s="287">
        <f>VLOOKUP(A52,'Общий список'!B:H,7,FALSE)+VLOOKUP(B52,'Общий список'!B:H,7,FALSE)</f>
        <v>81990</v>
      </c>
      <c r="L52" s="228" t="s">
        <v>285</v>
      </c>
      <c r="M52" s="424"/>
      <c r="N52" s="387"/>
      <c r="O52" s="387"/>
    </row>
    <row r="53" spans="1:16" ht="15" outlineLevel="1">
      <c r="A53" s="187" t="s">
        <v>427</v>
      </c>
      <c r="B53" s="188" t="s">
        <v>428</v>
      </c>
      <c r="C53" s="180" t="s">
        <v>124</v>
      </c>
      <c r="D53" s="431" t="s">
        <v>185</v>
      </c>
      <c r="E53" s="241" t="s">
        <v>636</v>
      </c>
      <c r="F53" s="241" t="s">
        <v>637</v>
      </c>
      <c r="G53" s="242" t="str">
        <f>VLOOKUP(A53,'Общий список'!B:E,4,0)</f>
        <v>K_MASS</v>
      </c>
      <c r="H53" s="466">
        <f>VLOOKUP(A53:A54,'Общий список'!B:D,3,FALSE)</f>
        <v>29700</v>
      </c>
      <c r="I53" s="466">
        <f>VLOOKUP(B53:B54,'Общий список'!B:D,3,FALSE)</f>
        <v>55290</v>
      </c>
      <c r="J53" s="467">
        <f t="shared" si="0"/>
        <v>84990</v>
      </c>
      <c r="K53" s="287">
        <f>VLOOKUP(A53,'Общий список'!B:H,7,FALSE)+VLOOKUP(B53,'Общий список'!B:H,7,FALSE)</f>
        <v>104990</v>
      </c>
      <c r="L53" s="228" t="s">
        <v>286</v>
      </c>
      <c r="M53" s="424"/>
      <c r="N53" s="387"/>
      <c r="O53" s="387"/>
    </row>
    <row r="54" spans="1:16" outlineLevel="1">
      <c r="A54" s="194" t="s">
        <v>451</v>
      </c>
      <c r="B54" s="195" t="s">
        <v>452</v>
      </c>
      <c r="C54" s="180" t="s">
        <v>124</v>
      </c>
      <c r="D54" s="431" t="s">
        <v>103</v>
      </c>
      <c r="E54" s="247" t="s">
        <v>453</v>
      </c>
      <c r="F54" s="247" t="s">
        <v>454</v>
      </c>
      <c r="G54" s="242" t="str">
        <f>VLOOKUP(A54,'Общий список'!B:E,4,0)</f>
        <v>K_MASS</v>
      </c>
      <c r="H54" s="466">
        <f>VLOOKUP(A54:A55,'Общий список'!B:D,3,FALSE)</f>
        <v>42200</v>
      </c>
      <c r="I54" s="466">
        <f>VLOOKUP(B54:B55,'Общий список'!B:D,3,FALSE)</f>
        <v>81790</v>
      </c>
      <c r="J54" s="467">
        <f t="shared" si="0"/>
        <v>123990</v>
      </c>
      <c r="K54" s="287">
        <f>VLOOKUP(A54,'Общий список'!B:H,7,FALSE)+VLOOKUP(B54,'Общий список'!B:H,7,FALSE)</f>
        <v>152990</v>
      </c>
      <c r="M54" s="424"/>
      <c r="N54" s="387"/>
      <c r="O54" s="387"/>
    </row>
    <row r="55" spans="1:16" ht="13.5" customHeight="1">
      <c r="B55" s="243"/>
      <c r="C55" s="243"/>
      <c r="D55" s="243"/>
      <c r="E55" s="244"/>
      <c r="F55" s="244"/>
      <c r="G55" s="214"/>
      <c r="H55" s="391"/>
      <c r="I55" s="391"/>
      <c r="J55" s="391"/>
      <c r="K55" s="391"/>
      <c r="L55" s="391"/>
      <c r="M55" s="424"/>
      <c r="N55" s="387"/>
      <c r="O55" s="387"/>
    </row>
    <row r="56" spans="1:16" ht="14.25" customHeight="1">
      <c r="B56" s="243"/>
      <c r="C56" s="243"/>
      <c r="D56" s="243"/>
      <c r="E56" s="244"/>
      <c r="F56" s="244"/>
      <c r="G56" s="214"/>
      <c r="H56" s="391"/>
      <c r="I56" s="391"/>
      <c r="J56" s="391"/>
      <c r="K56" s="391"/>
      <c r="L56" s="391"/>
      <c r="M56" s="424"/>
      <c r="N56" s="387"/>
      <c r="O56" s="387"/>
    </row>
    <row r="57" spans="1:16" s="175" customFormat="1" ht="77.25" customHeight="1">
      <c r="A57" s="524" t="s">
        <v>748</v>
      </c>
      <c r="B57" s="525"/>
      <c r="C57" s="525"/>
      <c r="D57" s="525"/>
      <c r="E57" s="526" t="s">
        <v>827</v>
      </c>
      <c r="F57" s="526"/>
      <c r="G57" s="509" t="s">
        <v>765</v>
      </c>
      <c r="H57" s="509"/>
      <c r="I57" s="509"/>
      <c r="J57" s="290"/>
      <c r="K57" s="291"/>
      <c r="L57" s="229" t="s">
        <v>284</v>
      </c>
      <c r="M57" s="424"/>
      <c r="N57" s="387"/>
      <c r="O57" s="387"/>
      <c r="P57" s="12"/>
    </row>
    <row r="58" spans="1:16" ht="18" customHeight="1" outlineLevel="1">
      <c r="A58" s="542" t="s">
        <v>664</v>
      </c>
      <c r="B58" s="542"/>
      <c r="C58" s="542"/>
      <c r="D58" s="542"/>
      <c r="E58" s="244"/>
      <c r="F58" s="244"/>
      <c r="G58" s="214"/>
      <c r="H58" s="391"/>
      <c r="I58" s="391"/>
      <c r="J58" s="288"/>
      <c r="K58" s="289"/>
      <c r="M58" s="424"/>
      <c r="N58" s="387"/>
      <c r="O58" s="387"/>
    </row>
    <row r="59" spans="1:16" ht="15" outlineLevel="1">
      <c r="A59" s="187" t="s">
        <v>660</v>
      </c>
      <c r="B59" s="188" t="s">
        <v>661</v>
      </c>
      <c r="C59" s="178" t="s">
        <v>124</v>
      </c>
      <c r="D59" s="178" t="s">
        <v>185</v>
      </c>
      <c r="E59" s="241" t="s">
        <v>763</v>
      </c>
      <c r="F59" s="241" t="s">
        <v>436</v>
      </c>
      <c r="G59" s="242" t="str">
        <f>VLOOKUP(A59,'Общий список'!B:E,4,0)</f>
        <v>K_MASS</v>
      </c>
      <c r="H59" s="466">
        <f>VLOOKUP(A59:A60,'Общий список'!B:D,3,FALSE)</f>
        <v>11000</v>
      </c>
      <c r="I59" s="466">
        <f>VLOOKUP(B59:B60,'Общий список'!B:D,3,FALSE)</f>
        <v>20490</v>
      </c>
      <c r="J59" s="467">
        <f>ROUND((H59+I59)*(1-$J$1),0)</f>
        <v>31490</v>
      </c>
      <c r="K59" s="287">
        <f>VLOOKUP(A59,'Общий список'!B:H,7,FALSE)+VLOOKUP(B59,'Общий список'!B:H,7,FALSE)</f>
        <v>38990</v>
      </c>
      <c r="L59" s="228" t="s">
        <v>285</v>
      </c>
      <c r="M59" s="424"/>
      <c r="N59" s="387"/>
      <c r="O59" s="387"/>
    </row>
    <row r="60" spans="1:16" ht="15" outlineLevel="1">
      <c r="A60" s="187" t="s">
        <v>662</v>
      </c>
      <c r="B60" s="188" t="s">
        <v>663</v>
      </c>
      <c r="C60" s="179" t="s">
        <v>124</v>
      </c>
      <c r="D60" s="178" t="s">
        <v>185</v>
      </c>
      <c r="E60" s="241" t="s">
        <v>761</v>
      </c>
      <c r="F60" s="241" t="s">
        <v>762</v>
      </c>
      <c r="G60" s="242" t="str">
        <f>VLOOKUP(A60,'Общий список'!B:E,4,0)</f>
        <v>K_MASS</v>
      </c>
      <c r="H60" s="466">
        <f>VLOOKUP(A60:A61,'Общий список'!B:D,3,FALSE)</f>
        <v>11700</v>
      </c>
      <c r="I60" s="466">
        <f>VLOOKUP(B60:B61,'Общий список'!B:D,3,FALSE)</f>
        <v>21790</v>
      </c>
      <c r="J60" s="467">
        <f>ROUND((H60+I60)*(1-$J$1),0)</f>
        <v>33490</v>
      </c>
      <c r="K60" s="287">
        <f>VLOOKUP(A60,'Общий список'!B:H,7,FALSE)+VLOOKUP(B60,'Общий список'!B:H,7,FALSE)</f>
        <v>41490</v>
      </c>
      <c r="L60" s="228" t="s">
        <v>285</v>
      </c>
      <c r="M60" s="424"/>
      <c r="N60" s="387"/>
      <c r="O60" s="387"/>
    </row>
    <row r="61" spans="1:16" ht="15" outlineLevel="1">
      <c r="A61" s="187" t="s">
        <v>657</v>
      </c>
      <c r="B61" s="188" t="s">
        <v>434</v>
      </c>
      <c r="C61" s="179" t="s">
        <v>124</v>
      </c>
      <c r="D61" s="178" t="s">
        <v>185</v>
      </c>
      <c r="E61" s="241" t="s">
        <v>438</v>
      </c>
      <c r="F61" s="241" t="s">
        <v>439</v>
      </c>
      <c r="G61" s="242" t="str">
        <f>VLOOKUP(A61,'Общий список'!B:E,4,0)</f>
        <v>K_MASS</v>
      </c>
      <c r="H61" s="466">
        <f>VLOOKUP(A61:A62,'Общий список'!B:D,3,FALSE)</f>
        <v>13200</v>
      </c>
      <c r="I61" s="466">
        <f>VLOOKUP(B61:B62,'Общий список'!B:D,3,FALSE)</f>
        <v>24790</v>
      </c>
      <c r="J61" s="467">
        <f>ROUND((H61+I61)*(1-$J$1),0)</f>
        <v>37990</v>
      </c>
      <c r="K61" s="287">
        <f>VLOOKUP(A61,'Общий список'!B:H,7,FALSE)+VLOOKUP(B61,'Общий список'!B:H,7,FALSE)</f>
        <v>46990</v>
      </c>
      <c r="L61" s="228" t="s">
        <v>285</v>
      </c>
      <c r="M61" s="424"/>
      <c r="N61" s="387"/>
      <c r="O61" s="387"/>
    </row>
    <row r="62" spans="1:16" ht="15" outlineLevel="1">
      <c r="A62" s="187" t="s">
        <v>658</v>
      </c>
      <c r="B62" s="188" t="s">
        <v>165</v>
      </c>
      <c r="C62" s="179" t="s">
        <v>212</v>
      </c>
      <c r="D62" s="178" t="s">
        <v>185</v>
      </c>
      <c r="E62" s="241" t="s">
        <v>230</v>
      </c>
      <c r="F62" s="241" t="s">
        <v>231</v>
      </c>
      <c r="G62" s="242" t="str">
        <f>VLOOKUP(A62,'Общий список'!B:E,4,0)</f>
        <v>K_MASS</v>
      </c>
      <c r="H62" s="466">
        <f>VLOOKUP(A62:A63,'Общий список'!B:D,3,FALSE)</f>
        <v>22400</v>
      </c>
      <c r="I62" s="466">
        <f>VLOOKUP(B62:B63,'Общий список'!B:D,3,FALSE)</f>
        <v>41090</v>
      </c>
      <c r="J62" s="467">
        <f>ROUND((H62+I62)*(1-$J$1),0)</f>
        <v>63490</v>
      </c>
      <c r="K62" s="287">
        <f>VLOOKUP(A62,'Общий список'!B:H,7,FALSE)+VLOOKUP(B62,'Общий список'!B:H,7,FALSE)</f>
        <v>78490</v>
      </c>
      <c r="L62" s="228" t="s">
        <v>286</v>
      </c>
      <c r="M62" s="424"/>
      <c r="N62" s="387"/>
      <c r="O62" s="387"/>
    </row>
    <row r="63" spans="1:16" ht="15" outlineLevel="1">
      <c r="A63" s="187" t="s">
        <v>659</v>
      </c>
      <c r="B63" s="188" t="s">
        <v>167</v>
      </c>
      <c r="C63" s="179" t="s">
        <v>212</v>
      </c>
      <c r="D63" s="178" t="s">
        <v>185</v>
      </c>
      <c r="E63" s="241" t="s">
        <v>213</v>
      </c>
      <c r="F63" s="241" t="s">
        <v>214</v>
      </c>
      <c r="G63" s="242" t="str">
        <f>VLOOKUP(A63,'Общий список'!B:E,4,0)</f>
        <v>K_MASS</v>
      </c>
      <c r="H63" s="466">
        <f>VLOOKUP(A63:A64,'Общий список'!B:D,3,FALSE)</f>
        <v>28800</v>
      </c>
      <c r="I63" s="466">
        <f>VLOOKUP(B63:B64,'Общий список'!B:D,3,FALSE)</f>
        <v>52690</v>
      </c>
      <c r="J63" s="467">
        <f>ROUND((H63+I63)*(1-$J$1),0)</f>
        <v>81490</v>
      </c>
      <c r="K63" s="287">
        <f>VLOOKUP(A63,'Общий список'!B:H,7,FALSE)+VLOOKUP(B63,'Общий список'!B:H,7,FALSE)</f>
        <v>100490</v>
      </c>
      <c r="L63" s="228"/>
      <c r="M63" s="424"/>
      <c r="N63" s="387"/>
      <c r="O63" s="387"/>
    </row>
    <row r="64" spans="1:16" ht="18" customHeight="1" outlineLevel="1">
      <c r="A64" s="542" t="s">
        <v>665</v>
      </c>
      <c r="B64" s="542"/>
      <c r="C64" s="542"/>
      <c r="D64" s="542"/>
      <c r="E64" s="244"/>
      <c r="F64" s="244"/>
      <c r="G64" s="214"/>
      <c r="H64" s="391"/>
      <c r="I64" s="391"/>
      <c r="J64" s="288"/>
      <c r="K64" s="289"/>
      <c r="M64" s="424"/>
      <c r="N64" s="387"/>
      <c r="O64" s="387"/>
    </row>
    <row r="65" spans="1:15" ht="15" outlineLevel="1">
      <c r="A65" s="187" t="s">
        <v>158</v>
      </c>
      <c r="B65" s="188" t="s">
        <v>159</v>
      </c>
      <c r="C65" s="178" t="s">
        <v>124</v>
      </c>
      <c r="D65" s="178" t="s">
        <v>185</v>
      </c>
      <c r="E65" s="241" t="s">
        <v>215</v>
      </c>
      <c r="F65" s="241" t="s">
        <v>218</v>
      </c>
      <c r="G65" s="242" t="str">
        <f>VLOOKUP(A65,'Общий список'!B:E,4,0)</f>
        <v>K_MASS</v>
      </c>
      <c r="H65" s="466">
        <f>VLOOKUP(A65:A66,'Общий список'!B:D,3,FALSE)</f>
        <v>9300</v>
      </c>
      <c r="I65" s="466">
        <f>VLOOKUP(B65:B66,'Общий список'!B:D,3,FALSE)</f>
        <v>20690</v>
      </c>
      <c r="J65" s="467">
        <f>ROUND((H65+I65)*(1-$J$1),0)</f>
        <v>29990</v>
      </c>
      <c r="K65" s="287">
        <f>VLOOKUP(A65,'Общий список'!B:H,7,FALSE)+VLOOKUP(B65,'Общий список'!B:H,7,FALSE)</f>
        <v>36990</v>
      </c>
      <c r="L65" s="228" t="s">
        <v>285</v>
      </c>
      <c r="M65" s="424"/>
      <c r="N65" s="387"/>
      <c r="O65" s="387"/>
    </row>
    <row r="66" spans="1:15" ht="15" outlineLevel="1">
      <c r="A66" s="187" t="s">
        <v>160</v>
      </c>
      <c r="B66" s="188" t="s">
        <v>161</v>
      </c>
      <c r="C66" s="179" t="s">
        <v>124</v>
      </c>
      <c r="D66" s="178" t="s">
        <v>185</v>
      </c>
      <c r="E66" s="241" t="s">
        <v>216</v>
      </c>
      <c r="F66" s="241" t="s">
        <v>219</v>
      </c>
      <c r="G66" s="242" t="str">
        <f>VLOOKUP(A66,'Общий список'!B:E,4,0)</f>
        <v>K_MASS</v>
      </c>
      <c r="H66" s="466">
        <f>VLOOKUP(A66:A67,'Общий список'!B:D,3,FALSE)</f>
        <v>9900</v>
      </c>
      <c r="I66" s="466">
        <f>VLOOKUP(B66:B67,'Общий список'!B:D,3,FALSE)</f>
        <v>22090</v>
      </c>
      <c r="J66" s="467">
        <f>ROUND((H66+I66)*(1-$J$1),0)</f>
        <v>31990</v>
      </c>
      <c r="K66" s="287">
        <f>VLOOKUP(A66,'Общий список'!B:H,7,FALSE)+VLOOKUP(B66,'Общий список'!B:H,7,FALSE)</f>
        <v>39490</v>
      </c>
      <c r="L66" s="228" t="s">
        <v>285</v>
      </c>
      <c r="M66" s="424"/>
      <c r="N66" s="387"/>
      <c r="O66" s="387"/>
    </row>
    <row r="67" spans="1:15" ht="15" outlineLevel="1">
      <c r="A67" s="187" t="s">
        <v>162</v>
      </c>
      <c r="B67" s="188" t="s">
        <v>163</v>
      </c>
      <c r="C67" s="179" t="s">
        <v>124</v>
      </c>
      <c r="D67" s="178" t="s">
        <v>185</v>
      </c>
      <c r="E67" s="241" t="s">
        <v>217</v>
      </c>
      <c r="F67" s="241" t="s">
        <v>220</v>
      </c>
      <c r="G67" s="242" t="str">
        <f>VLOOKUP(A67,'Общий список'!B:E,4,0)</f>
        <v>K_MASS</v>
      </c>
      <c r="H67" s="466">
        <f>VLOOKUP(A67:A68,'Общий список'!B:D,3,FALSE)</f>
        <v>11200</v>
      </c>
      <c r="I67" s="466">
        <f>VLOOKUP(B67:B68,'Общий список'!B:D,3,FALSE)</f>
        <v>24790</v>
      </c>
      <c r="J67" s="467">
        <f>ROUND((H67+I67)*(1-$J$1),0)</f>
        <v>35990</v>
      </c>
      <c r="K67" s="287">
        <f>VLOOKUP(A67,'Общий список'!B:H,7,FALSE)+VLOOKUP(B67,'Общий список'!B:H,7,FALSE)</f>
        <v>44490</v>
      </c>
      <c r="L67" s="228" t="s">
        <v>285</v>
      </c>
      <c r="M67" s="424"/>
      <c r="N67" s="387"/>
      <c r="O67" s="387"/>
    </row>
    <row r="68" spans="1:15" ht="18" customHeight="1" outlineLevel="1">
      <c r="A68" s="542" t="s">
        <v>665</v>
      </c>
      <c r="B68" s="542"/>
      <c r="C68" s="542"/>
      <c r="D68" s="542"/>
      <c r="E68" s="244"/>
      <c r="F68" s="244"/>
      <c r="G68" s="214"/>
      <c r="H68" s="214"/>
      <c r="I68" s="214"/>
      <c r="J68" s="391"/>
      <c r="K68" s="214"/>
      <c r="L68" s="214"/>
      <c r="M68" s="424"/>
      <c r="N68" s="387"/>
      <c r="O68" s="387"/>
    </row>
    <row r="69" spans="1:15" ht="15" outlineLevel="1">
      <c r="A69" s="187" t="s">
        <v>429</v>
      </c>
      <c r="B69" s="188" t="s">
        <v>430</v>
      </c>
      <c r="C69" s="178" t="s">
        <v>124</v>
      </c>
      <c r="D69" s="178" t="s">
        <v>185</v>
      </c>
      <c r="E69" s="241" t="s">
        <v>435</v>
      </c>
      <c r="F69" s="241" t="s">
        <v>436</v>
      </c>
      <c r="G69" s="242" t="str">
        <f>VLOOKUP(A69,'Общий список'!B:E,4,0)</f>
        <v>K_MASS</v>
      </c>
      <c r="H69" s="466">
        <f>VLOOKUP(A69:A70,'Общий список'!B:D,3,FALSE)</f>
        <v>9300</v>
      </c>
      <c r="I69" s="466">
        <f>VLOOKUP(B69:B70,'Общий список'!B:D,3,FALSE)</f>
        <v>20690</v>
      </c>
      <c r="J69" s="467">
        <f>ROUND((H69+I69)*(1-$J$1),0)</f>
        <v>29990</v>
      </c>
      <c r="K69" s="287">
        <f>VLOOKUP(A69,'Общий список'!B:H,7,FALSE)+VLOOKUP(B69,'Общий список'!B:H,7,FALSE)</f>
        <v>36990</v>
      </c>
      <c r="L69" s="228" t="s">
        <v>285</v>
      </c>
      <c r="M69" s="424"/>
      <c r="N69" s="387"/>
      <c r="O69" s="387"/>
    </row>
    <row r="70" spans="1:15" ht="15" outlineLevel="1">
      <c r="A70" s="187" t="s">
        <v>431</v>
      </c>
      <c r="B70" s="188" t="s">
        <v>432</v>
      </c>
      <c r="C70" s="179" t="s">
        <v>124</v>
      </c>
      <c r="D70" s="178" t="s">
        <v>185</v>
      </c>
      <c r="E70" s="241" t="s">
        <v>216</v>
      </c>
      <c r="F70" s="241" t="s">
        <v>437</v>
      </c>
      <c r="G70" s="242" t="str">
        <f>VLOOKUP(A70,'Общий список'!B:E,4,0)</f>
        <v>K_MASS</v>
      </c>
      <c r="H70" s="466">
        <f>VLOOKUP(A70:A71,'Общий список'!B:D,3,FALSE)</f>
        <v>9900</v>
      </c>
      <c r="I70" s="466">
        <f>VLOOKUP(B70:B71,'Общий список'!B:D,3,FALSE)</f>
        <v>22090</v>
      </c>
      <c r="J70" s="467">
        <f>ROUND((H70+I70)*(1-$J$1),0)</f>
        <v>31990</v>
      </c>
      <c r="K70" s="287">
        <f>VLOOKUP(A70,'Общий список'!B:H,7,FALSE)+VLOOKUP(B70,'Общий список'!B:H,7,FALSE)</f>
        <v>39490</v>
      </c>
      <c r="L70" s="228" t="s">
        <v>285</v>
      </c>
      <c r="M70" s="424"/>
      <c r="N70" s="387"/>
      <c r="O70" s="387"/>
    </row>
    <row r="71" spans="1:15" ht="15" outlineLevel="1">
      <c r="A71" s="187" t="s">
        <v>433</v>
      </c>
      <c r="B71" s="188" t="s">
        <v>434</v>
      </c>
      <c r="C71" s="179" t="s">
        <v>124</v>
      </c>
      <c r="D71" s="178" t="s">
        <v>185</v>
      </c>
      <c r="E71" s="241" t="s">
        <v>438</v>
      </c>
      <c r="F71" s="241" t="s">
        <v>439</v>
      </c>
      <c r="G71" s="242" t="str">
        <f>VLOOKUP(A71,'Общий список'!B:E,4,0)</f>
        <v>K_MASS</v>
      </c>
      <c r="H71" s="466">
        <f>VLOOKUP(A71:A72,'Общий список'!B:D,3,FALSE)</f>
        <v>11200</v>
      </c>
      <c r="I71" s="466">
        <f>VLOOKUP(B71:B72,'Общий список'!B:D,3,FALSE)</f>
        <v>24790</v>
      </c>
      <c r="J71" s="467">
        <f>ROUND((H71+I71)*(1-$J$1),0)</f>
        <v>35990</v>
      </c>
      <c r="K71" s="287">
        <f>VLOOKUP(A71,'Общий список'!B:H,7,FALSE)+VLOOKUP(B71,'Общий список'!B:H,7,FALSE)</f>
        <v>44490</v>
      </c>
      <c r="L71" s="228" t="s">
        <v>285</v>
      </c>
      <c r="M71" s="424"/>
      <c r="N71" s="387"/>
      <c r="O71" s="387"/>
    </row>
    <row r="72" spans="1:15" ht="15" outlineLevel="1">
      <c r="A72" s="187" t="s">
        <v>164</v>
      </c>
      <c r="B72" s="188" t="s">
        <v>165</v>
      </c>
      <c r="C72" s="179" t="s">
        <v>212</v>
      </c>
      <c r="D72" s="178" t="s">
        <v>185</v>
      </c>
      <c r="E72" s="241" t="s">
        <v>230</v>
      </c>
      <c r="F72" s="241" t="s">
        <v>231</v>
      </c>
      <c r="G72" s="242" t="str">
        <f>VLOOKUP(A72,'Общий список'!B:E,4,0)</f>
        <v>K_MASS</v>
      </c>
      <c r="H72" s="466">
        <f>VLOOKUP(A72:A73,'Общий список'!B:D,3,FALSE)</f>
        <v>19400</v>
      </c>
      <c r="I72" s="466">
        <f>VLOOKUP(B72:B73,'Общий список'!B:D,3,FALSE)</f>
        <v>41090</v>
      </c>
      <c r="J72" s="467">
        <f>ROUND((H72+I72)*(1-$J$1),0)</f>
        <v>60490</v>
      </c>
      <c r="K72" s="287">
        <f>VLOOKUP(A72,'Общий список'!B:H,7,FALSE)+VLOOKUP(B72,'Общий список'!B:H,7,FALSE)</f>
        <v>74490</v>
      </c>
      <c r="L72" s="228" t="s">
        <v>286</v>
      </c>
      <c r="M72" s="424"/>
      <c r="N72" s="387"/>
      <c r="O72" s="387"/>
    </row>
    <row r="73" spans="1:15" ht="15" outlineLevel="1">
      <c r="A73" s="187" t="s">
        <v>166</v>
      </c>
      <c r="B73" s="188" t="s">
        <v>167</v>
      </c>
      <c r="C73" s="179" t="s">
        <v>212</v>
      </c>
      <c r="D73" s="178" t="s">
        <v>185</v>
      </c>
      <c r="E73" s="241" t="s">
        <v>213</v>
      </c>
      <c r="F73" s="241" t="s">
        <v>214</v>
      </c>
      <c r="G73" s="242" t="str">
        <f>VLOOKUP(A73,'Общий список'!B:E,4,0)</f>
        <v>K_MASS</v>
      </c>
      <c r="H73" s="466">
        <f>VLOOKUP(A73:A74,'Общий список'!B:D,3,FALSE)</f>
        <v>24800</v>
      </c>
      <c r="I73" s="466">
        <f>VLOOKUP(B73:B74,'Общий список'!B:D,3,FALSE)</f>
        <v>52690</v>
      </c>
      <c r="J73" s="467">
        <f>ROUND((H73+I73)*(1-$J$1),0)</f>
        <v>77490</v>
      </c>
      <c r="K73" s="287">
        <f>VLOOKUP(A73,'Общий список'!B:H,7,FALSE)+VLOOKUP(B73,'Общий список'!B:H,7,FALSE)</f>
        <v>95490</v>
      </c>
      <c r="L73" s="228"/>
      <c r="M73" s="424"/>
      <c r="N73" s="387"/>
      <c r="O73" s="387"/>
    </row>
    <row r="74" spans="1:15" ht="15.75" customHeight="1" outlineLevel="1">
      <c r="A74" s="542" t="s">
        <v>666</v>
      </c>
      <c r="B74" s="542"/>
      <c r="C74" s="542"/>
      <c r="D74" s="542"/>
      <c r="E74" s="244"/>
      <c r="F74" s="244"/>
      <c r="G74" s="214"/>
      <c r="H74" s="214"/>
      <c r="I74" s="214"/>
      <c r="J74" s="391"/>
      <c r="K74" s="214"/>
      <c r="L74" s="214"/>
      <c r="M74" s="424"/>
      <c r="N74" s="387"/>
      <c r="O74" s="387"/>
    </row>
    <row r="75" spans="1:15" ht="15" outlineLevel="1">
      <c r="A75" s="187" t="s">
        <v>657</v>
      </c>
      <c r="B75" s="189" t="s">
        <v>640</v>
      </c>
      <c r="C75" s="178" t="s">
        <v>124</v>
      </c>
      <c r="D75" s="178" t="s">
        <v>185</v>
      </c>
      <c r="E75" s="241" t="s">
        <v>438</v>
      </c>
      <c r="F75" s="241" t="s">
        <v>439</v>
      </c>
      <c r="G75" s="242" t="str">
        <f>VLOOKUP(A75,'Общий список'!B:E,4,0)</f>
        <v>K_MASS</v>
      </c>
      <c r="H75" s="466">
        <f>VLOOKUP(A75:A76,'Общий список'!B:D,3,FALSE)</f>
        <v>13200</v>
      </c>
      <c r="I75" s="466">
        <f>VLOOKUP(B75,'Общий список'!B:D,3,FALSE)</f>
        <v>30990</v>
      </c>
      <c r="J75" s="467">
        <f>ROUND((H75+I75)*(1-$J$1),0)</f>
        <v>44190</v>
      </c>
      <c r="K75" s="287">
        <f>VLOOKUP(A75,'Общий список'!B:H,7,FALSE)+VLOOKUP(B75,'Общий список'!B:H,7,FALSE)</f>
        <v>54500</v>
      </c>
      <c r="L75" s="228" t="s">
        <v>285</v>
      </c>
      <c r="M75" s="424"/>
      <c r="N75" s="387"/>
      <c r="O75" s="387"/>
    </row>
    <row r="76" spans="1:15" ht="15" outlineLevel="1">
      <c r="A76" s="187" t="s">
        <v>658</v>
      </c>
      <c r="B76" s="189" t="s">
        <v>267</v>
      </c>
      <c r="C76" s="179" t="s">
        <v>124</v>
      </c>
      <c r="D76" s="178" t="s">
        <v>185</v>
      </c>
      <c r="E76" s="241" t="s">
        <v>230</v>
      </c>
      <c r="F76" s="241" t="s">
        <v>231</v>
      </c>
      <c r="G76" s="242" t="str">
        <f>VLOOKUP(A76,'Общий список'!B:E,4,0)</f>
        <v>K_MASS</v>
      </c>
      <c r="H76" s="466">
        <f>VLOOKUP(A76:A77,'Общий список'!B:D,3,FALSE)</f>
        <v>22400</v>
      </c>
      <c r="I76" s="466">
        <f>VLOOKUP(B76,'Общий список'!B:D,3,FALSE)</f>
        <v>47290</v>
      </c>
      <c r="J76" s="467">
        <f>ROUND((H76+I76)*(1-$J$1),0)</f>
        <v>69690</v>
      </c>
      <c r="K76" s="287">
        <f>VLOOKUP(A76,'Общий список'!B:H,7,FALSE)+VLOOKUP(B76,'Общий список'!B:H,7,FALSE)</f>
        <v>86100</v>
      </c>
      <c r="L76" s="228" t="s">
        <v>285</v>
      </c>
      <c r="M76" s="424"/>
      <c r="N76" s="387"/>
      <c r="O76" s="387"/>
    </row>
    <row r="77" spans="1:15" ht="15" outlineLevel="1">
      <c r="A77" s="187" t="s">
        <v>659</v>
      </c>
      <c r="B77" s="189" t="s">
        <v>268</v>
      </c>
      <c r="C77" s="179" t="s">
        <v>124</v>
      </c>
      <c r="D77" s="178" t="s">
        <v>185</v>
      </c>
      <c r="E77" s="241" t="s">
        <v>213</v>
      </c>
      <c r="F77" s="241" t="s">
        <v>214</v>
      </c>
      <c r="G77" s="242" t="str">
        <f>VLOOKUP(A77,'Общий список'!B:E,4,0)</f>
        <v>K_MASS</v>
      </c>
      <c r="H77" s="466">
        <f>VLOOKUP(A77:A78,'Общий список'!B:D,3,FALSE)</f>
        <v>28800</v>
      </c>
      <c r="I77" s="466">
        <f>VLOOKUP(B77,'Общий список'!B:D,3,FALSE)</f>
        <v>58890</v>
      </c>
      <c r="J77" s="467">
        <f>ROUND((H77+I77)*(1-$J$1),0)</f>
        <v>87690</v>
      </c>
      <c r="K77" s="287">
        <f>VLOOKUP(A77,'Общий список'!B:H,7,FALSE)+VLOOKUP(B77,'Общий список'!B:H,7,FALSE)</f>
        <v>108200</v>
      </c>
      <c r="L77" s="430"/>
      <c r="M77" s="424"/>
      <c r="N77" s="387"/>
      <c r="O77" s="387"/>
    </row>
    <row r="78" spans="1:15" ht="15" outlineLevel="1">
      <c r="A78" s="187" t="s">
        <v>429</v>
      </c>
      <c r="B78" s="189" t="s">
        <v>638</v>
      </c>
      <c r="C78" s="178" t="s">
        <v>124</v>
      </c>
      <c r="D78" s="178" t="s">
        <v>185</v>
      </c>
      <c r="E78" s="241" t="s">
        <v>435</v>
      </c>
      <c r="F78" s="241" t="s">
        <v>436</v>
      </c>
      <c r="G78" s="242" t="str">
        <f>VLOOKUP(A78,'Общий список'!B:E,4,0)</f>
        <v>K_MASS</v>
      </c>
      <c r="H78" s="466">
        <f>VLOOKUP(A78:A79,'Общий список'!B:D,3,FALSE)</f>
        <v>9300</v>
      </c>
      <c r="I78" s="466">
        <f>VLOOKUP(B78,'Общий список'!B:D,3,FALSE)</f>
        <v>26890</v>
      </c>
      <c r="J78" s="467">
        <f t="shared" ref="J78:J85" si="1">ROUND((H78+I78)*(1-$J$1),0)</f>
        <v>36190</v>
      </c>
      <c r="K78" s="287">
        <f>VLOOKUP(A78,'Общий список'!B:H,7,FALSE)+VLOOKUP(B78,'Общий список'!B:H,7,FALSE)</f>
        <v>44600</v>
      </c>
      <c r="L78" s="228" t="s">
        <v>285</v>
      </c>
      <c r="M78" s="424"/>
      <c r="N78" s="387"/>
      <c r="O78" s="387"/>
    </row>
    <row r="79" spans="1:15" ht="15" outlineLevel="1">
      <c r="A79" s="187" t="s">
        <v>431</v>
      </c>
      <c r="B79" s="189" t="s">
        <v>639</v>
      </c>
      <c r="C79" s="179" t="s">
        <v>124</v>
      </c>
      <c r="D79" s="178" t="s">
        <v>185</v>
      </c>
      <c r="E79" s="241" t="s">
        <v>216</v>
      </c>
      <c r="F79" s="241" t="s">
        <v>437</v>
      </c>
      <c r="G79" s="242" t="str">
        <f>VLOOKUP(A79,'Общий список'!B:E,4,0)</f>
        <v>K_MASS</v>
      </c>
      <c r="H79" s="466">
        <f>VLOOKUP(A79:A80,'Общий список'!B:D,3,FALSE)</f>
        <v>9900</v>
      </c>
      <c r="I79" s="466">
        <f>VLOOKUP(B79,'Общий список'!B:D,3,FALSE)</f>
        <v>28290</v>
      </c>
      <c r="J79" s="467">
        <f t="shared" si="1"/>
        <v>38190</v>
      </c>
      <c r="K79" s="287">
        <f>VLOOKUP(A79,'Общий список'!B:H,7,FALSE)+VLOOKUP(B79,'Общий список'!B:H,7,FALSE)</f>
        <v>47100</v>
      </c>
      <c r="L79" s="228" t="s">
        <v>285</v>
      </c>
      <c r="M79" s="424"/>
      <c r="N79" s="387"/>
      <c r="O79" s="387"/>
    </row>
    <row r="80" spans="1:15" ht="15" outlineLevel="1">
      <c r="A80" s="187" t="s">
        <v>433</v>
      </c>
      <c r="B80" s="189" t="s">
        <v>640</v>
      </c>
      <c r="C80" s="179" t="s">
        <v>124</v>
      </c>
      <c r="D80" s="178" t="s">
        <v>185</v>
      </c>
      <c r="E80" s="241" t="s">
        <v>438</v>
      </c>
      <c r="F80" s="241" t="s">
        <v>439</v>
      </c>
      <c r="G80" s="242" t="str">
        <f>VLOOKUP(A80,'Общий список'!B:E,4,0)</f>
        <v>K_MASS</v>
      </c>
      <c r="H80" s="466">
        <f>VLOOKUP(A80:A81,'Общий список'!B:D,3,FALSE)</f>
        <v>11200</v>
      </c>
      <c r="I80" s="466">
        <f>VLOOKUP(B80,'Общий список'!B:D,3,FALSE)</f>
        <v>30990</v>
      </c>
      <c r="J80" s="467">
        <f t="shared" si="1"/>
        <v>42190</v>
      </c>
      <c r="K80" s="287">
        <f>VLOOKUP(A80,'Общий список'!B:H,7,FALSE)+VLOOKUP(B80,'Общий список'!B:H,7,FALSE)</f>
        <v>52000</v>
      </c>
      <c r="L80" s="228" t="s">
        <v>285</v>
      </c>
      <c r="M80" s="424"/>
      <c r="N80" s="387"/>
      <c r="O80" s="387"/>
    </row>
    <row r="81" spans="1:15" ht="15" outlineLevel="1">
      <c r="A81" s="187" t="s">
        <v>158</v>
      </c>
      <c r="B81" s="189" t="s">
        <v>264</v>
      </c>
      <c r="C81" s="179" t="s">
        <v>124</v>
      </c>
      <c r="D81" s="178" t="s">
        <v>185</v>
      </c>
      <c r="E81" s="241" t="s">
        <v>215</v>
      </c>
      <c r="F81" s="241" t="s">
        <v>218</v>
      </c>
      <c r="G81" s="242" t="str">
        <f>VLOOKUP(A81,'Общий список'!B:E,4,0)</f>
        <v>K_MASS</v>
      </c>
      <c r="H81" s="466">
        <f>VLOOKUP(A81:A82,'Общий список'!B:D,3,FALSE)</f>
        <v>9300</v>
      </c>
      <c r="I81" s="466">
        <f>VLOOKUP(B81,'Общий список'!B:D,3,FALSE)</f>
        <v>26890</v>
      </c>
      <c r="J81" s="467">
        <f t="shared" si="1"/>
        <v>36190</v>
      </c>
      <c r="K81" s="287">
        <f>VLOOKUP(A81,'Общий список'!B:H,7,FALSE)+VLOOKUP(B81,'Общий список'!B:H,7,FALSE)</f>
        <v>44600</v>
      </c>
      <c r="L81" s="228" t="s">
        <v>285</v>
      </c>
      <c r="M81" s="424"/>
      <c r="N81" s="387"/>
      <c r="O81" s="387"/>
    </row>
    <row r="82" spans="1:15" ht="15" outlineLevel="1">
      <c r="A82" s="187" t="s">
        <v>160</v>
      </c>
      <c r="B82" s="189" t="s">
        <v>265</v>
      </c>
      <c r="C82" s="179" t="s">
        <v>124</v>
      </c>
      <c r="D82" s="178" t="s">
        <v>185</v>
      </c>
      <c r="E82" s="241" t="s">
        <v>216</v>
      </c>
      <c r="F82" s="241" t="s">
        <v>219</v>
      </c>
      <c r="G82" s="242" t="str">
        <f>VLOOKUP(A82,'Общий список'!B:E,4,0)</f>
        <v>K_MASS</v>
      </c>
      <c r="H82" s="466">
        <f>VLOOKUP(A82:A83,'Общий список'!B:D,3,FALSE)</f>
        <v>9900</v>
      </c>
      <c r="I82" s="466">
        <f>VLOOKUP(B82,'Общий список'!B:D,3,FALSE)</f>
        <v>28290</v>
      </c>
      <c r="J82" s="467">
        <f t="shared" si="1"/>
        <v>38190</v>
      </c>
      <c r="K82" s="287">
        <f>VLOOKUP(A82,'Общий список'!B:H,7,FALSE)+VLOOKUP(B82,'Общий список'!B:H,7,FALSE)</f>
        <v>47100</v>
      </c>
      <c r="L82" s="228" t="s">
        <v>285</v>
      </c>
      <c r="M82" s="424"/>
      <c r="N82" s="387"/>
      <c r="O82" s="387"/>
    </row>
    <row r="83" spans="1:15" ht="15" outlineLevel="1">
      <c r="A83" s="187" t="s">
        <v>162</v>
      </c>
      <c r="B83" s="189" t="s">
        <v>266</v>
      </c>
      <c r="C83" s="179" t="s">
        <v>124</v>
      </c>
      <c r="D83" s="178" t="s">
        <v>185</v>
      </c>
      <c r="E83" s="241" t="s">
        <v>217</v>
      </c>
      <c r="F83" s="241" t="s">
        <v>220</v>
      </c>
      <c r="G83" s="242" t="str">
        <f>VLOOKUP(A83,'Общий список'!B:E,4,0)</f>
        <v>K_MASS</v>
      </c>
      <c r="H83" s="466">
        <f>VLOOKUP(A83:A84,'Общий список'!B:D,3,FALSE)</f>
        <v>11200</v>
      </c>
      <c r="I83" s="466">
        <f>VLOOKUP(B83,'Общий список'!B:D,3,FALSE)</f>
        <v>30990</v>
      </c>
      <c r="J83" s="467">
        <f t="shared" si="1"/>
        <v>42190</v>
      </c>
      <c r="K83" s="287">
        <f>VLOOKUP(A83,'Общий список'!B:H,7,FALSE)+VLOOKUP(B83,'Общий список'!B:H,7,FALSE)</f>
        <v>52000</v>
      </c>
      <c r="L83" s="228" t="s">
        <v>285</v>
      </c>
      <c r="M83" s="424"/>
      <c r="N83" s="387"/>
      <c r="O83" s="387"/>
    </row>
    <row r="84" spans="1:15" ht="15" outlineLevel="1">
      <c r="A84" s="187" t="s">
        <v>164</v>
      </c>
      <c r="B84" s="189" t="s">
        <v>267</v>
      </c>
      <c r="C84" s="179" t="s">
        <v>212</v>
      </c>
      <c r="D84" s="178" t="s">
        <v>185</v>
      </c>
      <c r="E84" s="241" t="s">
        <v>230</v>
      </c>
      <c r="F84" s="241" t="s">
        <v>231</v>
      </c>
      <c r="G84" s="242" t="str">
        <f>VLOOKUP(A84,'Общий список'!B:E,4,0)</f>
        <v>K_MASS</v>
      </c>
      <c r="H84" s="466">
        <f>VLOOKUP(A84:A85,'Общий список'!B:D,3,FALSE)</f>
        <v>19400</v>
      </c>
      <c r="I84" s="466">
        <f>VLOOKUP(B84,'Общий список'!B:D,3,FALSE)</f>
        <v>47290</v>
      </c>
      <c r="J84" s="467">
        <f t="shared" si="1"/>
        <v>66690</v>
      </c>
      <c r="K84" s="287">
        <f>VLOOKUP(A84,'Общий список'!B:H,7,FALSE)+VLOOKUP(B84,'Общий список'!B:H,7,FALSE)</f>
        <v>82100</v>
      </c>
      <c r="L84" s="228" t="s">
        <v>286</v>
      </c>
      <c r="M84" s="424"/>
      <c r="N84" s="387"/>
      <c r="O84" s="387"/>
    </row>
    <row r="85" spans="1:15" outlineLevel="1">
      <c r="A85" s="187" t="s">
        <v>166</v>
      </c>
      <c r="B85" s="189" t="s">
        <v>268</v>
      </c>
      <c r="C85" s="179" t="s">
        <v>212</v>
      </c>
      <c r="D85" s="178" t="s">
        <v>185</v>
      </c>
      <c r="E85" s="241" t="s">
        <v>213</v>
      </c>
      <c r="F85" s="241" t="s">
        <v>214</v>
      </c>
      <c r="G85" s="242" t="str">
        <f>VLOOKUP(A85,'Общий список'!B:E,4,0)</f>
        <v>K_MASS</v>
      </c>
      <c r="H85" s="466">
        <f>VLOOKUP(A85:A86,'Общий список'!B:D,3,FALSE)</f>
        <v>24800</v>
      </c>
      <c r="I85" s="466">
        <f>VLOOKUP(B85,'Общий список'!B:D,3,FALSE)</f>
        <v>58890</v>
      </c>
      <c r="J85" s="467">
        <f t="shared" si="1"/>
        <v>83690</v>
      </c>
      <c r="K85" s="287">
        <f>VLOOKUP(A85,'Общий список'!B:H,7,FALSE)+VLOOKUP(B85,'Общий список'!B:H,7,FALSE)</f>
        <v>103200</v>
      </c>
      <c r="L85" s="265"/>
      <c r="M85" s="424"/>
      <c r="N85" s="387"/>
      <c r="O85" s="387"/>
    </row>
    <row r="86" spans="1:15" ht="14.25" customHeight="1">
      <c r="B86" s="243"/>
      <c r="C86" s="243"/>
      <c r="D86" s="243"/>
      <c r="E86" s="244"/>
      <c r="F86" s="244"/>
      <c r="G86" s="214"/>
      <c r="H86" s="391"/>
      <c r="I86" s="391"/>
      <c r="J86" s="288"/>
      <c r="K86" s="289"/>
      <c r="M86" s="424"/>
      <c r="N86" s="387"/>
      <c r="O86" s="387"/>
    </row>
    <row r="87" spans="1:15" ht="14.25" customHeight="1">
      <c r="B87" s="243"/>
      <c r="C87" s="243"/>
      <c r="D87" s="243"/>
      <c r="E87" s="244"/>
      <c r="F87" s="244"/>
      <c r="G87" s="214"/>
      <c r="H87" s="391"/>
      <c r="I87" s="391"/>
      <c r="J87" s="288"/>
      <c r="K87" s="289"/>
      <c r="M87" s="424"/>
      <c r="N87" s="387"/>
      <c r="O87" s="387"/>
    </row>
    <row r="88" spans="1:15" ht="14.25" customHeight="1">
      <c r="B88" s="243"/>
      <c r="C88" s="243"/>
      <c r="D88" s="243"/>
      <c r="E88" s="244"/>
      <c r="F88" s="244"/>
      <c r="G88" s="214"/>
      <c r="H88" s="391"/>
      <c r="I88" s="391"/>
      <c r="J88" s="288"/>
      <c r="K88" s="289"/>
      <c r="M88" s="424"/>
      <c r="N88" s="387"/>
      <c r="O88" s="387"/>
    </row>
    <row r="89" spans="1:15" ht="14.25" customHeight="1">
      <c r="B89" s="243"/>
      <c r="C89" s="243"/>
      <c r="D89" s="243"/>
      <c r="E89" s="244"/>
      <c r="F89" s="244"/>
      <c r="G89" s="214"/>
      <c r="H89" s="391"/>
      <c r="I89" s="391"/>
      <c r="J89" s="288"/>
      <c r="K89" s="289"/>
      <c r="M89" s="424"/>
      <c r="N89" s="387"/>
      <c r="O89" s="387"/>
    </row>
    <row r="90" spans="1:15" ht="36" customHeight="1">
      <c r="A90" s="209" t="s">
        <v>223</v>
      </c>
      <c r="B90" s="243"/>
      <c r="C90" s="243"/>
      <c r="D90" s="243"/>
      <c r="E90" s="245"/>
      <c r="F90" s="245"/>
      <c r="G90" s="246"/>
      <c r="H90" s="393"/>
      <c r="I90" s="393"/>
      <c r="J90" s="292"/>
      <c r="K90" s="293"/>
      <c r="M90" s="424"/>
      <c r="N90" s="387"/>
      <c r="O90" s="387"/>
    </row>
    <row r="91" spans="1:15" ht="77.25" customHeight="1">
      <c r="A91" s="346" t="s">
        <v>440</v>
      </c>
      <c r="B91" s="226"/>
      <c r="C91" s="226"/>
      <c r="D91" s="226"/>
      <c r="E91" s="526" t="s">
        <v>764</v>
      </c>
      <c r="F91" s="526"/>
      <c r="G91" s="509" t="s">
        <v>769</v>
      </c>
      <c r="H91" s="509"/>
      <c r="I91" s="509"/>
      <c r="J91" s="290"/>
      <c r="K91" s="291"/>
      <c r="L91" s="229" t="s">
        <v>284</v>
      </c>
      <c r="M91" s="424"/>
      <c r="N91" s="387"/>
      <c r="O91" s="387"/>
    </row>
    <row r="92" spans="1:15" ht="15" customHeight="1" outlineLevel="1">
      <c r="A92" s="523"/>
      <c r="B92" s="523"/>
      <c r="C92" s="523"/>
      <c r="D92" s="523"/>
      <c r="E92" s="245"/>
      <c r="F92" s="245"/>
      <c r="G92" s="246"/>
      <c r="H92" s="393"/>
      <c r="I92" s="393"/>
      <c r="J92" s="292"/>
      <c r="K92" s="293"/>
      <c r="M92" s="424"/>
      <c r="N92" s="387"/>
      <c r="O92" s="387"/>
    </row>
    <row r="93" spans="1:15" ht="15" outlineLevel="1">
      <c r="A93" s="187" t="s">
        <v>441</v>
      </c>
      <c r="B93" s="188" t="s">
        <v>442</v>
      </c>
      <c r="C93" s="180" t="s">
        <v>102</v>
      </c>
      <c r="D93" s="178" t="s">
        <v>221</v>
      </c>
      <c r="E93" s="317">
        <v>2.25</v>
      </c>
      <c r="F93" s="317">
        <v>2.35</v>
      </c>
      <c r="G93" s="242" t="str">
        <f>VLOOKUP(A93,'Общий список'!B:E,4,0)</f>
        <v>K_MASS</v>
      </c>
      <c r="H93" s="466">
        <f>VLOOKUP(A93:A94,'Общий список'!B:D,3,FALSE)</f>
        <v>8300</v>
      </c>
      <c r="I93" s="466">
        <f>VLOOKUP(B93:B94,'Общий список'!B:D,3,FALSE)</f>
        <v>16190</v>
      </c>
      <c r="J93" s="467">
        <f>ROUND((H93+I93)*(1-$J$1),0)</f>
        <v>24490</v>
      </c>
      <c r="K93" s="287">
        <f>VLOOKUP(A93,'Общий список'!B:H,7,FALSE)+VLOOKUP(B93,'Общий список'!B:H,7,FALSE)</f>
        <v>28990</v>
      </c>
      <c r="L93" s="228" t="s">
        <v>285</v>
      </c>
      <c r="M93" s="424"/>
      <c r="N93" s="387"/>
      <c r="O93" s="387"/>
    </row>
    <row r="94" spans="1:15" ht="15" outlineLevel="1">
      <c r="A94" s="187" t="s">
        <v>443</v>
      </c>
      <c r="B94" s="188" t="s">
        <v>444</v>
      </c>
      <c r="C94" s="180" t="s">
        <v>102</v>
      </c>
      <c r="D94" s="178" t="s">
        <v>221</v>
      </c>
      <c r="E94" s="317">
        <v>2.5</v>
      </c>
      <c r="F94" s="317">
        <v>2.6</v>
      </c>
      <c r="G94" s="242" t="str">
        <f>VLOOKUP(A94,'Общий список'!B:E,4,0)</f>
        <v>K_MASS</v>
      </c>
      <c r="H94" s="466">
        <f>VLOOKUP(A94:A95,'Общий список'!B:D,3,FALSE)</f>
        <v>8800</v>
      </c>
      <c r="I94" s="466">
        <f>VLOOKUP(B94:B95,'Общий список'!B:D,3,FALSE)</f>
        <v>17190</v>
      </c>
      <c r="J94" s="467">
        <f>ROUND((H94+I94)*(1-$J$1),0)</f>
        <v>25990</v>
      </c>
      <c r="K94" s="287">
        <f>VLOOKUP(A94,'Общий список'!B:H,7,FALSE)+VLOOKUP(B94,'Общий список'!B:H,7,FALSE)</f>
        <v>30990</v>
      </c>
      <c r="L94" s="228" t="s">
        <v>285</v>
      </c>
      <c r="M94" s="424"/>
      <c r="N94" s="387"/>
      <c r="O94" s="387"/>
    </row>
    <row r="95" spans="1:15" ht="15" outlineLevel="1">
      <c r="A95" s="187" t="s">
        <v>445</v>
      </c>
      <c r="B95" s="188" t="s">
        <v>446</v>
      </c>
      <c r="C95" s="180" t="s">
        <v>102</v>
      </c>
      <c r="D95" s="178" t="s">
        <v>221</v>
      </c>
      <c r="E95" s="317">
        <v>3.25</v>
      </c>
      <c r="F95" s="317">
        <v>3.4</v>
      </c>
      <c r="G95" s="242" t="str">
        <f>VLOOKUP(A95,'Общий список'!B:E,4,0)</f>
        <v>K_MASS</v>
      </c>
      <c r="H95" s="466">
        <f>VLOOKUP(A95:A96,'Общий список'!B:D,3,FALSE)</f>
        <v>11600</v>
      </c>
      <c r="I95" s="466">
        <f>VLOOKUP(B95:B96,'Общий список'!B:D,3,FALSE)</f>
        <v>22390</v>
      </c>
      <c r="J95" s="467">
        <f>ROUND((H95+I95)*(1-$J$1),0)</f>
        <v>33990</v>
      </c>
      <c r="K95" s="287">
        <f>VLOOKUP(A95,'Общий список'!B:H,7,FALSE)+VLOOKUP(B95,'Общий список'!B:H,7,FALSE)</f>
        <v>40490</v>
      </c>
      <c r="L95" s="228" t="s">
        <v>286</v>
      </c>
      <c r="M95" s="424"/>
      <c r="N95" s="387"/>
      <c r="O95" s="387"/>
    </row>
    <row r="96" spans="1:15" ht="15" outlineLevel="1">
      <c r="A96" s="187" t="s">
        <v>447</v>
      </c>
      <c r="B96" s="188" t="s">
        <v>448</v>
      </c>
      <c r="C96" s="180" t="s">
        <v>102</v>
      </c>
      <c r="D96" s="178" t="s">
        <v>221</v>
      </c>
      <c r="E96" s="317">
        <v>5.0999999999999996</v>
      </c>
      <c r="F96" s="317">
        <v>5.05</v>
      </c>
      <c r="G96" s="242" t="str">
        <f>VLOOKUP(A96,'Общий список'!B:E,4,0)</f>
        <v>K_MASS</v>
      </c>
      <c r="H96" s="466">
        <f>VLOOKUP(A96:A97,'Общий список'!B:D,3,FALSE)</f>
        <v>20700</v>
      </c>
      <c r="I96" s="466">
        <f>VLOOKUP(B96:B97,'Общий список'!B:D,3,FALSE)</f>
        <v>36790</v>
      </c>
      <c r="J96" s="467">
        <f>ROUND((H96+I96)*(1-$J$1),0)</f>
        <v>57490</v>
      </c>
      <c r="K96" s="287">
        <f>VLOOKUP(A96,'Общий список'!B:H,7,FALSE)+VLOOKUP(B96,'Общий список'!B:H,7,FALSE)</f>
        <v>68490</v>
      </c>
      <c r="L96" s="228" t="s">
        <v>286</v>
      </c>
      <c r="M96" s="424"/>
      <c r="N96" s="387"/>
      <c r="O96" s="387"/>
    </row>
    <row r="97" spans="1:16" ht="15" outlineLevel="1">
      <c r="A97" s="187" t="s">
        <v>449</v>
      </c>
      <c r="B97" s="188" t="s">
        <v>450</v>
      </c>
      <c r="C97" s="180" t="s">
        <v>102</v>
      </c>
      <c r="D97" s="178" t="s">
        <v>221</v>
      </c>
      <c r="E97" s="317">
        <v>6.16</v>
      </c>
      <c r="F97" s="317">
        <v>6.7</v>
      </c>
      <c r="G97" s="242" t="str">
        <f>VLOOKUP(A97,'Общий список'!B:E,4,0)</f>
        <v>K_MASS</v>
      </c>
      <c r="H97" s="466">
        <f>VLOOKUP(A97:A99,'Общий список'!B:D,3,FALSE)</f>
        <v>25000</v>
      </c>
      <c r="I97" s="466">
        <f>VLOOKUP(B97:B99,'Общий список'!B:D,3,FALSE)</f>
        <v>46490</v>
      </c>
      <c r="J97" s="467">
        <f>ROUND((H97+I97)*(1-$J$1),0)</f>
        <v>71490</v>
      </c>
      <c r="K97" s="287">
        <f>VLOOKUP(A97,'Общий список'!B:H,7,FALSE)+VLOOKUP(B97,'Общий список'!B:H,7,FALSE)</f>
        <v>84990</v>
      </c>
      <c r="L97" s="228" t="s">
        <v>286</v>
      </c>
      <c r="M97" s="424"/>
      <c r="N97" s="387"/>
      <c r="O97" s="387"/>
    </row>
    <row r="98" spans="1:16" ht="15" customHeight="1">
      <c r="A98" s="318"/>
      <c r="B98" s="319"/>
      <c r="C98" s="320"/>
      <c r="D98" s="321"/>
      <c r="E98" s="322"/>
      <c r="F98" s="322"/>
      <c r="G98" s="323"/>
      <c r="H98" s="394"/>
      <c r="I98" s="394"/>
      <c r="J98" s="324"/>
      <c r="K98" s="325"/>
      <c r="L98" s="125"/>
      <c r="M98" s="424"/>
      <c r="N98" s="387"/>
      <c r="O98" s="387"/>
    </row>
    <row r="99" spans="1:16" s="175" customFormat="1" ht="77.25" customHeight="1">
      <c r="A99" s="345" t="s">
        <v>233</v>
      </c>
      <c r="B99" s="226"/>
      <c r="C99" s="226"/>
      <c r="D99" s="226"/>
      <c r="E99" s="526" t="s">
        <v>767</v>
      </c>
      <c r="F99" s="526"/>
      <c r="G99" s="509" t="s">
        <v>766</v>
      </c>
      <c r="H99" s="509"/>
      <c r="I99" s="509"/>
      <c r="J99" s="290"/>
      <c r="K99" s="291"/>
      <c r="L99" s="326" t="s">
        <v>284</v>
      </c>
      <c r="M99" s="424"/>
      <c r="N99" s="387"/>
      <c r="O99" s="387"/>
      <c r="P99" s="12"/>
    </row>
    <row r="100" spans="1:16" ht="14.25" customHeight="1" outlineLevel="1">
      <c r="A100" s="523"/>
      <c r="B100" s="523"/>
      <c r="C100" s="523"/>
      <c r="D100" s="523"/>
      <c r="E100" s="244"/>
      <c r="F100" s="244"/>
      <c r="G100" s="214"/>
      <c r="H100" s="391"/>
      <c r="I100" s="391"/>
      <c r="J100" s="288"/>
      <c r="K100" s="289"/>
      <c r="M100" s="424"/>
      <c r="N100" s="387"/>
      <c r="O100" s="387"/>
    </row>
    <row r="101" spans="1:16" ht="15" outlineLevel="1">
      <c r="A101" s="187" t="s">
        <v>148</v>
      </c>
      <c r="B101" s="188" t="s">
        <v>153</v>
      </c>
      <c r="C101" s="180" t="s">
        <v>102</v>
      </c>
      <c r="D101" s="178" t="s">
        <v>221</v>
      </c>
      <c r="E101" s="241">
        <v>2.34</v>
      </c>
      <c r="F101" s="241">
        <v>2.34</v>
      </c>
      <c r="G101" s="242" t="str">
        <f>VLOOKUP(A101,'Общий список'!B:E,4,0)</f>
        <v>K_MASS</v>
      </c>
      <c r="H101" s="466">
        <f>VLOOKUP(A101:A102,'Общий список'!B:D,3,FALSE)</f>
        <v>6800</v>
      </c>
      <c r="I101" s="466">
        <f>VLOOKUP(B101:B102,'Общий список'!B:D,3,FALSE)</f>
        <v>15190</v>
      </c>
      <c r="J101" s="467">
        <f>ROUND((H101+I101)*(1-$J$1),0)</f>
        <v>21990</v>
      </c>
      <c r="K101" s="287">
        <f>VLOOKUP(A101,'Общий список'!B:H,7,FALSE)+VLOOKUP(B101,'Общий список'!B:H,7,FALSE)</f>
        <v>25990</v>
      </c>
      <c r="L101" s="228" t="s">
        <v>285</v>
      </c>
      <c r="M101" s="424"/>
      <c r="N101" s="387"/>
      <c r="O101" s="387"/>
    </row>
    <row r="102" spans="1:16" ht="15" outlineLevel="1">
      <c r="A102" s="187" t="s">
        <v>149</v>
      </c>
      <c r="B102" s="188" t="s">
        <v>154</v>
      </c>
      <c r="C102" s="180" t="s">
        <v>102</v>
      </c>
      <c r="D102" s="178" t="s">
        <v>221</v>
      </c>
      <c r="E102" s="241">
        <v>2.64</v>
      </c>
      <c r="F102" s="241">
        <v>2.78</v>
      </c>
      <c r="G102" s="242" t="str">
        <f>VLOOKUP(A102,'Общий список'!B:E,4,0)</f>
        <v>K_MASS</v>
      </c>
      <c r="H102" s="466">
        <f>VLOOKUP(A102:A103,'Общий список'!B:D,3,FALSE)</f>
        <v>7700</v>
      </c>
      <c r="I102" s="466">
        <f>VLOOKUP(B102:B103,'Общий список'!B:D,3,FALSE)</f>
        <v>16290</v>
      </c>
      <c r="J102" s="467">
        <f>ROUND((H102+I102)*(1-$J$1),0)</f>
        <v>23990</v>
      </c>
      <c r="K102" s="287">
        <f>VLOOKUP(A102,'Общий список'!B:H,7,FALSE)+VLOOKUP(B102,'Общий список'!B:H,7,FALSE)</f>
        <v>28490</v>
      </c>
      <c r="L102" s="228" t="s">
        <v>285</v>
      </c>
      <c r="M102" s="424"/>
      <c r="N102" s="387"/>
      <c r="O102" s="387"/>
    </row>
    <row r="103" spans="1:16" ht="15" outlineLevel="1">
      <c r="A103" s="187" t="s">
        <v>150</v>
      </c>
      <c r="B103" s="188" t="s">
        <v>155</v>
      </c>
      <c r="C103" s="180" t="s">
        <v>102</v>
      </c>
      <c r="D103" s="178" t="s">
        <v>221</v>
      </c>
      <c r="E103" s="241">
        <v>3.52</v>
      </c>
      <c r="F103" s="241">
        <v>3.66</v>
      </c>
      <c r="G103" s="242" t="str">
        <f>VLOOKUP(A103,'Общий список'!B:E,4,0)</f>
        <v>K_MASS</v>
      </c>
      <c r="H103" s="466">
        <f>VLOOKUP(A103:A104,'Общий список'!B:D,3,FALSE)</f>
        <v>9800</v>
      </c>
      <c r="I103" s="466">
        <f>VLOOKUP(B103:B104,'Общий список'!B:D,3,FALSE)</f>
        <v>20690</v>
      </c>
      <c r="J103" s="467">
        <f>ROUND((H103+I103)*(1-$J$1),0)</f>
        <v>30490</v>
      </c>
      <c r="K103" s="287">
        <f>VLOOKUP(A103,'Общий список'!B:H,7,FALSE)+VLOOKUP(B103,'Общий список'!B:H,7,FALSE)</f>
        <v>36490</v>
      </c>
      <c r="L103" s="228" t="s">
        <v>286</v>
      </c>
      <c r="M103" s="424"/>
      <c r="N103" s="387"/>
      <c r="O103" s="387"/>
    </row>
    <row r="104" spans="1:16" ht="15" outlineLevel="1">
      <c r="A104" s="187" t="s">
        <v>151</v>
      </c>
      <c r="B104" s="188" t="s">
        <v>156</v>
      </c>
      <c r="C104" s="180" t="s">
        <v>102</v>
      </c>
      <c r="D104" s="178" t="s">
        <v>221</v>
      </c>
      <c r="E104" s="241">
        <v>5.28</v>
      </c>
      <c r="F104" s="241">
        <v>5.28</v>
      </c>
      <c r="G104" s="242" t="str">
        <f>VLOOKUP(A104,'Общий список'!B:E,4,0)</f>
        <v>K_MASS</v>
      </c>
      <c r="H104" s="466">
        <f>VLOOKUP(A104:A105,'Общий список'!B:D,3,FALSE)</f>
        <v>15500</v>
      </c>
      <c r="I104" s="466">
        <f>VLOOKUP(B104:B105,'Общий список'!B:D,3,FALSE)</f>
        <v>34490</v>
      </c>
      <c r="J104" s="467">
        <f>ROUND((H104+I104)*(1-$J$1),0)</f>
        <v>49990</v>
      </c>
      <c r="K104" s="287">
        <f>VLOOKUP(A104,'Общий список'!B:H,7,FALSE)+VLOOKUP(B104,'Общий список'!B:H,7,FALSE)</f>
        <v>59490</v>
      </c>
      <c r="L104" s="228" t="s">
        <v>286</v>
      </c>
      <c r="M104" s="424"/>
      <c r="N104" s="387"/>
      <c r="O104" s="387"/>
    </row>
    <row r="105" spans="1:16" outlineLevel="1">
      <c r="A105" s="187" t="s">
        <v>152</v>
      </c>
      <c r="B105" s="188" t="s">
        <v>157</v>
      </c>
      <c r="C105" s="180" t="s">
        <v>102</v>
      </c>
      <c r="D105" s="178" t="s">
        <v>221</v>
      </c>
      <c r="E105" s="241">
        <v>7.03</v>
      </c>
      <c r="F105" s="241">
        <v>7.33</v>
      </c>
      <c r="G105" s="242" t="str">
        <f>VLOOKUP(A105,'Общий список'!B:E,4,0)</f>
        <v>K_MASS</v>
      </c>
      <c r="H105" s="466">
        <f>VLOOKUP(A105:A106,'Общий список'!B:D,3,FALSE)</f>
        <v>19800</v>
      </c>
      <c r="I105" s="466">
        <f>VLOOKUP(B105:B106,'Общий список'!B:D,3,FALSE)</f>
        <v>44190</v>
      </c>
      <c r="J105" s="467">
        <f>ROUND((H105+I105)*(1-$J$1),0)</f>
        <v>63990</v>
      </c>
      <c r="K105" s="287">
        <f>VLOOKUP(A105,'Общий список'!B:H,7,FALSE)+VLOOKUP(B105,'Общий список'!B:H,7,FALSE)</f>
        <v>75990</v>
      </c>
      <c r="M105" s="424"/>
      <c r="N105" s="387"/>
      <c r="O105" s="387"/>
    </row>
    <row r="106" spans="1:16" ht="18" customHeight="1" outlineLevel="1">
      <c r="A106" s="523" t="s">
        <v>677</v>
      </c>
      <c r="B106" s="523"/>
      <c r="C106" s="523"/>
      <c r="D106" s="523"/>
      <c r="E106" s="244"/>
      <c r="F106" s="244"/>
      <c r="G106" s="214"/>
      <c r="H106" s="391"/>
      <c r="I106" s="391"/>
      <c r="J106" s="417"/>
      <c r="K106" s="289"/>
      <c r="M106" s="424"/>
      <c r="N106" s="387"/>
      <c r="O106" s="387"/>
    </row>
    <row r="107" spans="1:16" ht="15" outlineLevel="1">
      <c r="A107" s="187" t="s">
        <v>148</v>
      </c>
      <c r="B107" s="196" t="s">
        <v>258</v>
      </c>
      <c r="C107" s="180" t="s">
        <v>102</v>
      </c>
      <c r="D107" s="178" t="s">
        <v>221</v>
      </c>
      <c r="E107" s="241">
        <v>2.34</v>
      </c>
      <c r="F107" s="241">
        <v>2.34</v>
      </c>
      <c r="G107" s="242" t="str">
        <f>VLOOKUP(A107,'Общий список'!B:E,4,0)</f>
        <v>K_MASS</v>
      </c>
      <c r="H107" s="466">
        <f>VLOOKUP(A107:A108,'Общий список'!B:D,3,FALSE)</f>
        <v>6800</v>
      </c>
      <c r="I107" s="466">
        <f>VLOOKUP(B107:B108,'Общий список'!B:D,3,FALSE)</f>
        <v>21390</v>
      </c>
      <c r="J107" s="467">
        <f>ROUND((H107+I107)*(1-$J$1),0)</f>
        <v>28190</v>
      </c>
      <c r="K107" s="287">
        <f>VLOOKUP(A107,'Общий список'!B:H,7,FALSE)+VLOOKUP(B107,'Общий список'!B:H,7,FALSE)</f>
        <v>33600</v>
      </c>
      <c r="L107" s="228" t="s">
        <v>285</v>
      </c>
      <c r="M107" s="424"/>
      <c r="N107" s="387"/>
      <c r="O107" s="387"/>
    </row>
    <row r="108" spans="1:16" ht="15" outlineLevel="1">
      <c r="A108" s="187" t="s">
        <v>149</v>
      </c>
      <c r="B108" s="196" t="s">
        <v>259</v>
      </c>
      <c r="C108" s="180" t="s">
        <v>102</v>
      </c>
      <c r="D108" s="178" t="s">
        <v>221</v>
      </c>
      <c r="E108" s="241">
        <v>2.64</v>
      </c>
      <c r="F108" s="241">
        <v>2.78</v>
      </c>
      <c r="G108" s="242" t="str">
        <f>VLOOKUP(A108,'Общий список'!B:E,4,0)</f>
        <v>K_MASS</v>
      </c>
      <c r="H108" s="466">
        <f>VLOOKUP(A108:A109,'Общий список'!B:D,3,FALSE)</f>
        <v>7700</v>
      </c>
      <c r="I108" s="466">
        <f>VLOOKUP(B108:B109,'Общий список'!B:D,3,FALSE)</f>
        <v>22490</v>
      </c>
      <c r="J108" s="467">
        <f>ROUND((H108+I108)*(1-$J$1),0)</f>
        <v>30190</v>
      </c>
      <c r="K108" s="287">
        <f>VLOOKUP(A108,'Общий список'!B:H,7,FALSE)+VLOOKUP(B108,'Общий список'!B:H,7,FALSE)</f>
        <v>35900</v>
      </c>
      <c r="L108" s="228" t="s">
        <v>285</v>
      </c>
      <c r="M108" s="424"/>
      <c r="N108" s="387"/>
      <c r="O108" s="387"/>
    </row>
    <row r="109" spans="1:16" ht="15" outlineLevel="1">
      <c r="A109" s="187" t="s">
        <v>150</v>
      </c>
      <c r="B109" s="196" t="s">
        <v>260</v>
      </c>
      <c r="C109" s="180" t="s">
        <v>102</v>
      </c>
      <c r="D109" s="178" t="s">
        <v>221</v>
      </c>
      <c r="E109" s="241">
        <v>3.52</v>
      </c>
      <c r="F109" s="241">
        <v>3.66</v>
      </c>
      <c r="G109" s="242" t="str">
        <f>VLOOKUP(A109,'Общий список'!B:E,4,0)</f>
        <v>K_MASS</v>
      </c>
      <c r="H109" s="466">
        <f>VLOOKUP(A109:A110,'Общий список'!B:D,3,FALSE)</f>
        <v>9800</v>
      </c>
      <c r="I109" s="466">
        <f>VLOOKUP(B109:B110,'Общий список'!B:D,3,FALSE)</f>
        <v>26890</v>
      </c>
      <c r="J109" s="467">
        <f>ROUND((H109+I109)*(1-$J$1),0)</f>
        <v>36690</v>
      </c>
      <c r="K109" s="287">
        <f>VLOOKUP(A109,'Общий список'!B:H,7,FALSE)+VLOOKUP(B109,'Общий список'!B:H,7,FALSE)</f>
        <v>43700</v>
      </c>
      <c r="L109" s="228" t="s">
        <v>286</v>
      </c>
      <c r="M109" s="424"/>
      <c r="N109" s="387"/>
      <c r="O109" s="387"/>
    </row>
    <row r="110" spans="1:16" ht="15" outlineLevel="1">
      <c r="A110" s="187" t="s">
        <v>151</v>
      </c>
      <c r="B110" s="196" t="s">
        <v>261</v>
      </c>
      <c r="C110" s="180" t="s">
        <v>102</v>
      </c>
      <c r="D110" s="178" t="s">
        <v>221</v>
      </c>
      <c r="E110" s="241">
        <v>5.28</v>
      </c>
      <c r="F110" s="241">
        <v>5.28</v>
      </c>
      <c r="G110" s="242" t="str">
        <f>VLOOKUP(A110,'Общий список'!B:E,4,0)</f>
        <v>K_MASS</v>
      </c>
      <c r="H110" s="466">
        <f>VLOOKUP(A110:A111,'Общий список'!B:D,3,FALSE)</f>
        <v>15500</v>
      </c>
      <c r="I110" s="466">
        <f>VLOOKUP(B110:B111,'Общий список'!B:D,3,FALSE)</f>
        <v>40690</v>
      </c>
      <c r="J110" s="467">
        <f>ROUND((H110+I110)*(1-$J$1),0)</f>
        <v>56190</v>
      </c>
      <c r="K110" s="287">
        <f>VLOOKUP(A110,'Общий список'!B:H,7,FALSE)+VLOOKUP(B110,'Общий список'!B:H,7,FALSE)</f>
        <v>66800</v>
      </c>
      <c r="L110" s="228" t="s">
        <v>286</v>
      </c>
      <c r="M110" s="424"/>
      <c r="N110" s="387"/>
      <c r="O110" s="387"/>
    </row>
    <row r="111" spans="1:16" outlineLevel="1">
      <c r="A111" s="187" t="s">
        <v>152</v>
      </c>
      <c r="B111" s="189" t="s">
        <v>262</v>
      </c>
      <c r="C111" s="180" t="s">
        <v>102</v>
      </c>
      <c r="D111" s="178" t="s">
        <v>221</v>
      </c>
      <c r="E111" s="241">
        <v>7.03</v>
      </c>
      <c r="F111" s="241">
        <v>7.33</v>
      </c>
      <c r="G111" s="242" t="str">
        <f>VLOOKUP(A111,'Общий список'!B:E,4,0)</f>
        <v>K_MASS</v>
      </c>
      <c r="H111" s="466">
        <f>VLOOKUP(A111:A112,'Общий список'!B:D,3,FALSE)</f>
        <v>19800</v>
      </c>
      <c r="I111" s="466">
        <f>VLOOKUP(B111:B112,'Общий список'!B:D,3,FALSE)</f>
        <v>50390</v>
      </c>
      <c r="J111" s="467">
        <f>ROUND((H111+I111)*(1-$J$1),0)</f>
        <v>70190</v>
      </c>
      <c r="K111" s="287">
        <f>VLOOKUP(A111,'Общий список'!B:H,7,FALSE)+VLOOKUP(B111,'Общий список'!B:H,7,FALSE)</f>
        <v>83600</v>
      </c>
      <c r="M111" s="424"/>
      <c r="N111" s="387"/>
      <c r="O111" s="387"/>
    </row>
    <row r="112" spans="1:16" ht="14.25" customHeight="1" outlineLevel="1">
      <c r="B112" s="243"/>
      <c r="C112" s="243"/>
      <c r="D112" s="243"/>
      <c r="E112" s="244"/>
      <c r="F112" s="244"/>
      <c r="G112" s="214"/>
      <c r="H112" s="391"/>
      <c r="I112" s="391"/>
      <c r="J112" s="288"/>
      <c r="K112" s="289"/>
      <c r="M112" s="424"/>
      <c r="N112" s="387"/>
      <c r="O112" s="387"/>
    </row>
    <row r="113" spans="1:16" s="175" customFormat="1" ht="78.75" customHeight="1">
      <c r="A113" s="345" t="s">
        <v>234</v>
      </c>
      <c r="B113" s="226"/>
      <c r="C113" s="226"/>
      <c r="D113" s="226"/>
      <c r="E113" s="526" t="s">
        <v>770</v>
      </c>
      <c r="F113" s="526"/>
      <c r="G113" s="509" t="s">
        <v>768</v>
      </c>
      <c r="H113" s="509"/>
      <c r="I113" s="509"/>
      <c r="J113" s="290"/>
      <c r="K113" s="291"/>
      <c r="L113" s="229" t="s">
        <v>284</v>
      </c>
      <c r="M113" s="424"/>
      <c r="N113" s="387"/>
      <c r="O113" s="387"/>
      <c r="P113" s="12"/>
    </row>
    <row r="114" spans="1:16" ht="14.25" customHeight="1" outlineLevel="1">
      <c r="A114" s="523"/>
      <c r="B114" s="523"/>
      <c r="C114" s="523"/>
      <c r="D114" s="523"/>
      <c r="E114" s="244"/>
      <c r="F114" s="244"/>
      <c r="G114" s="214"/>
      <c r="H114" s="391"/>
      <c r="I114" s="391"/>
      <c r="J114" s="288"/>
      <c r="K114" s="289"/>
      <c r="M114" s="424"/>
      <c r="N114" s="387"/>
      <c r="O114" s="387"/>
    </row>
    <row r="115" spans="1:16" ht="15" outlineLevel="1">
      <c r="A115" s="187" t="s">
        <v>168</v>
      </c>
      <c r="B115" s="188" t="s">
        <v>169</v>
      </c>
      <c r="C115" s="180" t="s">
        <v>102</v>
      </c>
      <c r="D115" s="178" t="s">
        <v>221</v>
      </c>
      <c r="E115" s="241">
        <v>2.34</v>
      </c>
      <c r="F115" s="241">
        <v>2.34</v>
      </c>
      <c r="G115" s="242" t="str">
        <f>VLOOKUP(A115,'Общий список'!B:E,4,0)</f>
        <v>K_MASS</v>
      </c>
      <c r="H115" s="466">
        <f>VLOOKUP(A115:A116,'Общий список'!B:D,3,FALSE)</f>
        <v>6500</v>
      </c>
      <c r="I115" s="466">
        <f>VLOOKUP(B115:B116,'Общий список'!B:D,3,FALSE)</f>
        <v>14490</v>
      </c>
      <c r="J115" s="467">
        <f>ROUND((H115+I115)*(1-$J$1),0)</f>
        <v>20990</v>
      </c>
      <c r="K115" s="287">
        <f>VLOOKUP(A115,'Общий список'!B:H,7,FALSE)+VLOOKUP(B115,'Общий список'!B:H,7,FALSE)</f>
        <v>24990</v>
      </c>
      <c r="L115" s="228" t="s">
        <v>285</v>
      </c>
      <c r="M115" s="424"/>
      <c r="N115" s="387"/>
      <c r="O115" s="387"/>
    </row>
    <row r="116" spans="1:16" ht="15" outlineLevel="1">
      <c r="A116" s="187" t="s">
        <v>170</v>
      </c>
      <c r="B116" s="188" t="s">
        <v>171</v>
      </c>
      <c r="C116" s="179" t="s">
        <v>102</v>
      </c>
      <c r="D116" s="178" t="s">
        <v>221</v>
      </c>
      <c r="E116" s="241">
        <v>2.64</v>
      </c>
      <c r="F116" s="241">
        <v>2.78</v>
      </c>
      <c r="G116" s="242" t="str">
        <f>VLOOKUP(A116,'Общий список'!B:E,4,0)</f>
        <v>K_MASS</v>
      </c>
      <c r="H116" s="466">
        <f>VLOOKUP(A116:A117,'Общий список'!B:D,3,FALSE)</f>
        <v>7100</v>
      </c>
      <c r="I116" s="466">
        <f>VLOOKUP(B116:B117,'Общий список'!B:D,3,FALSE)</f>
        <v>15890</v>
      </c>
      <c r="J116" s="467">
        <f>ROUND((H116+I116)*(1-$J$1),0)</f>
        <v>22990</v>
      </c>
      <c r="K116" s="287">
        <f>VLOOKUP(A116,'Общий список'!B:H,7,FALSE)+VLOOKUP(B116,'Общий список'!B:H,7,FALSE)</f>
        <v>27490</v>
      </c>
      <c r="L116" s="228" t="s">
        <v>285</v>
      </c>
      <c r="M116" s="424"/>
      <c r="N116" s="387"/>
      <c r="O116" s="387"/>
    </row>
    <row r="117" spans="1:16" ht="15" outlineLevel="1">
      <c r="A117" s="187" t="s">
        <v>172</v>
      </c>
      <c r="B117" s="188" t="s">
        <v>173</v>
      </c>
      <c r="C117" s="179" t="s">
        <v>102</v>
      </c>
      <c r="D117" s="178" t="s">
        <v>221</v>
      </c>
      <c r="E117" s="241">
        <v>3.52</v>
      </c>
      <c r="F117" s="241">
        <v>3.66</v>
      </c>
      <c r="G117" s="242" t="str">
        <f>VLOOKUP(A117,'Общий список'!B:E,4,0)</f>
        <v>K_MASS</v>
      </c>
      <c r="H117" s="466">
        <f>VLOOKUP(A117:A118,'Общий список'!B:D,3,FALSE)</f>
        <v>9400</v>
      </c>
      <c r="I117" s="466">
        <f>VLOOKUP(B117:B118,'Общий список'!B:D,3,FALSE)</f>
        <v>20090</v>
      </c>
      <c r="J117" s="467">
        <f>ROUND((H117+I117)*(1-$J$1),0)</f>
        <v>29490</v>
      </c>
      <c r="K117" s="287">
        <f>VLOOKUP(A117,'Общий список'!B:H,7,FALSE)+VLOOKUP(B117,'Общий список'!B:H,7,FALSE)</f>
        <v>34990</v>
      </c>
      <c r="L117" s="228" t="s">
        <v>286</v>
      </c>
      <c r="M117" s="424"/>
      <c r="N117" s="387"/>
      <c r="O117" s="387"/>
    </row>
    <row r="118" spans="1:16" ht="15" outlineLevel="1">
      <c r="A118" s="187" t="s">
        <v>174</v>
      </c>
      <c r="B118" s="188" t="s">
        <v>175</v>
      </c>
      <c r="C118" s="179" t="s">
        <v>102</v>
      </c>
      <c r="D118" s="178" t="s">
        <v>221</v>
      </c>
      <c r="E118" s="241">
        <v>5.28</v>
      </c>
      <c r="F118" s="241">
        <v>5.28</v>
      </c>
      <c r="G118" s="242" t="str">
        <f>VLOOKUP(A118,'Общий список'!B:E,4,0)</f>
        <v>K_MASS</v>
      </c>
      <c r="H118" s="466">
        <f>VLOOKUP(A118:A119,'Общий список'!B:D,3,FALSE)</f>
        <v>15500</v>
      </c>
      <c r="I118" s="466">
        <f>VLOOKUP(B118:B119,'Общий список'!B:D,3,FALSE)</f>
        <v>34490</v>
      </c>
      <c r="J118" s="467">
        <f>ROUND((H118+I118)*(1-$J$1),0)</f>
        <v>49990</v>
      </c>
      <c r="K118" s="287">
        <f>VLOOKUP(A118,'Общий список'!B:H,7,FALSE)+VLOOKUP(B118,'Общий список'!B:H,7,FALSE)</f>
        <v>59490</v>
      </c>
      <c r="L118" s="228" t="s">
        <v>286</v>
      </c>
      <c r="M118" s="424"/>
      <c r="N118" s="387"/>
      <c r="O118" s="387"/>
    </row>
    <row r="119" spans="1:16" outlineLevel="1">
      <c r="A119" s="187" t="s">
        <v>176</v>
      </c>
      <c r="B119" s="188" t="s">
        <v>177</v>
      </c>
      <c r="C119" s="179" t="s">
        <v>102</v>
      </c>
      <c r="D119" s="178" t="s">
        <v>221</v>
      </c>
      <c r="E119" s="241">
        <v>7.03</v>
      </c>
      <c r="F119" s="241">
        <v>7.33</v>
      </c>
      <c r="G119" s="242" t="str">
        <f>VLOOKUP(A119,'Общий список'!B:E,4,0)</f>
        <v>K_MASS</v>
      </c>
      <c r="H119" s="466">
        <f>VLOOKUP(A119:A119,'Общий список'!B:D,3,FALSE)</f>
        <v>19700</v>
      </c>
      <c r="I119" s="466">
        <f>VLOOKUP(B119:B119,'Общий список'!B:D,3,FALSE)</f>
        <v>43790</v>
      </c>
      <c r="J119" s="467">
        <f>ROUND((H119+I119)*(1-$J$1),0)</f>
        <v>63490</v>
      </c>
      <c r="K119" s="287">
        <f>VLOOKUP(A119,'Общий список'!B:H,7,FALSE)+VLOOKUP(B119,'Общий список'!B:H,7,FALSE)</f>
        <v>75490</v>
      </c>
      <c r="M119" s="424"/>
      <c r="N119" s="387"/>
      <c r="O119" s="387"/>
    </row>
    <row r="120" spans="1:16" ht="14.25" customHeight="1" outlineLevel="1">
      <c r="B120" s="243"/>
      <c r="C120" s="243"/>
      <c r="D120" s="243"/>
      <c r="E120" s="244"/>
      <c r="F120" s="244"/>
      <c r="G120" s="214"/>
      <c r="H120" s="391"/>
      <c r="I120" s="391"/>
      <c r="J120" s="417"/>
      <c r="K120" s="289"/>
      <c r="M120" s="424"/>
      <c r="N120" s="387"/>
      <c r="O120" s="387"/>
    </row>
    <row r="121" spans="1:16" s="175" customFormat="1" ht="77.25" customHeight="1">
      <c r="A121" s="345" t="s">
        <v>589</v>
      </c>
      <c r="B121" s="226"/>
      <c r="C121" s="226"/>
      <c r="D121" s="226"/>
      <c r="E121" s="526" t="s">
        <v>825</v>
      </c>
      <c r="F121" s="526"/>
      <c r="G121" s="509" t="s">
        <v>771</v>
      </c>
      <c r="H121" s="509"/>
      <c r="I121" s="509"/>
      <c r="J121" s="418"/>
      <c r="K121" s="438"/>
      <c r="L121" s="12"/>
      <c r="M121" s="424"/>
      <c r="N121" s="387"/>
      <c r="O121" s="387"/>
      <c r="P121" s="12"/>
    </row>
    <row r="122" spans="1:16" s="175" customFormat="1" ht="13.5" customHeight="1">
      <c r="A122" s="12"/>
      <c r="B122" s="243"/>
      <c r="C122" s="243"/>
      <c r="D122" s="243"/>
      <c r="E122" s="244"/>
      <c r="F122" s="244"/>
      <c r="G122" s="214"/>
      <c r="H122" s="391"/>
      <c r="I122" s="391"/>
      <c r="J122" s="417"/>
      <c r="K122" s="289"/>
      <c r="L122" s="12"/>
      <c r="M122" s="424"/>
      <c r="N122" s="387"/>
      <c r="O122" s="387"/>
      <c r="P122" s="12"/>
    </row>
    <row r="123" spans="1:16" s="175" customFormat="1">
      <c r="A123" s="187" t="s">
        <v>44</v>
      </c>
      <c r="B123" s="188" t="s">
        <v>0</v>
      </c>
      <c r="C123" s="180" t="s">
        <v>102</v>
      </c>
      <c r="D123" s="178" t="s">
        <v>103</v>
      </c>
      <c r="E123" s="241">
        <v>9.9600000000000009</v>
      </c>
      <c r="F123" s="241">
        <v>10.84</v>
      </c>
      <c r="G123" s="242" t="s">
        <v>249</v>
      </c>
      <c r="H123" s="466">
        <f>VLOOKUP(A123:A124,'Общий список'!B:D,3,FALSE)</f>
        <v>37200</v>
      </c>
      <c r="I123" s="466">
        <f>VLOOKUP(B123:B124,'Общий список'!B:D,3,FALSE)</f>
        <v>86790</v>
      </c>
      <c r="J123" s="467">
        <f>ROUND((H123+I123)*(1-$J$1),0)</f>
        <v>123990</v>
      </c>
      <c r="K123" s="287">
        <f>VLOOKUP(A123,'Общий список'!B:H,7,FALSE)+VLOOKUP(B123,'Общий список'!B:H,7,FALSE)</f>
        <v>152990</v>
      </c>
      <c r="L123" s="12"/>
      <c r="M123" s="424"/>
      <c r="N123" s="387"/>
      <c r="O123" s="387"/>
      <c r="P123" s="12"/>
    </row>
    <row r="124" spans="1:16" ht="18" customHeight="1" outlineLevel="1">
      <c r="A124" s="523" t="s">
        <v>677</v>
      </c>
      <c r="B124" s="523"/>
      <c r="C124" s="523"/>
      <c r="D124" s="523"/>
      <c r="E124" s="245"/>
      <c r="F124" s="245"/>
      <c r="G124" s="31"/>
      <c r="H124" s="395"/>
      <c r="I124" s="395"/>
      <c r="J124" s="410"/>
      <c r="K124" s="293"/>
      <c r="M124" s="424"/>
      <c r="N124" s="387"/>
      <c r="O124" s="387"/>
    </row>
    <row r="125" spans="1:16" outlineLevel="1">
      <c r="A125" s="187" t="s">
        <v>44</v>
      </c>
      <c r="B125" s="189" t="s">
        <v>1</v>
      </c>
      <c r="C125" s="180" t="s">
        <v>102</v>
      </c>
      <c r="D125" s="178" t="s">
        <v>103</v>
      </c>
      <c r="E125" s="241">
        <v>9.9600000000000009</v>
      </c>
      <c r="F125" s="241">
        <v>10.84</v>
      </c>
      <c r="G125" s="242" t="s">
        <v>249</v>
      </c>
      <c r="H125" s="466">
        <f>VLOOKUP(A125:A125,'Общий список'!B:D,3,FALSE)</f>
        <v>37200</v>
      </c>
      <c r="I125" s="466">
        <f>VLOOKUP(B125:B125,'Общий список'!B:D,3,FALSE)</f>
        <v>94990</v>
      </c>
      <c r="J125" s="467">
        <f>ROUND((H125+I125)*(1-$J$1),0)</f>
        <v>132190</v>
      </c>
      <c r="K125" s="287">
        <f>VLOOKUP(A125,'Общий список'!B:H,7,FALSE)+VLOOKUP(B125,'Общий список'!B:H,7,FALSE)</f>
        <v>158900</v>
      </c>
      <c r="L125" s="347"/>
      <c r="M125" s="424"/>
      <c r="N125" s="387"/>
      <c r="O125" s="387"/>
    </row>
    <row r="126" spans="1:16" outlineLevel="1">
      <c r="J126" s="12"/>
      <c r="K126" s="277"/>
      <c r="M126" s="424"/>
      <c r="N126" s="387"/>
      <c r="O126" s="387"/>
    </row>
    <row r="127" spans="1:16" ht="33" customHeight="1">
      <c r="A127" s="201" t="s">
        <v>224</v>
      </c>
      <c r="B127" s="202"/>
      <c r="C127" s="200"/>
      <c r="D127" s="11"/>
      <c r="E127" s="9"/>
      <c r="F127" s="9"/>
      <c r="G127" s="9"/>
      <c r="H127" s="396"/>
      <c r="I127" s="396"/>
      <c r="J127" s="10"/>
      <c r="K127" s="380"/>
      <c r="M127" s="424"/>
      <c r="N127" s="387"/>
      <c r="O127" s="387"/>
    </row>
    <row r="128" spans="1:16" ht="23.25" customHeight="1">
      <c r="A128" s="129"/>
      <c r="C128" s="518" t="s">
        <v>225</v>
      </c>
      <c r="D128" s="519"/>
      <c r="E128" s="520"/>
      <c r="F128" s="521" t="s">
        <v>130</v>
      </c>
      <c r="G128" s="522"/>
      <c r="H128" s="512" t="s">
        <v>358</v>
      </c>
      <c r="I128" s="513"/>
      <c r="J128" s="514"/>
      <c r="K128" s="367" t="s">
        <v>226</v>
      </c>
      <c r="M128" s="424"/>
      <c r="N128" s="387"/>
      <c r="O128" s="387"/>
    </row>
    <row r="129" spans="1:15" ht="22.5" customHeight="1">
      <c r="A129" s="129"/>
      <c r="C129" s="515" t="s">
        <v>590</v>
      </c>
      <c r="D129" s="515"/>
      <c r="E129" s="515"/>
      <c r="F129" s="510">
        <v>5990</v>
      </c>
      <c r="G129" s="511">
        <v>6490</v>
      </c>
      <c r="H129" s="512">
        <v>4790</v>
      </c>
      <c r="I129" s="513"/>
      <c r="J129" s="514"/>
      <c r="K129" s="381" t="s">
        <v>114</v>
      </c>
      <c r="M129" s="424"/>
      <c r="N129" s="387"/>
      <c r="O129" s="387"/>
    </row>
    <row r="130" spans="1:15" ht="50.4" customHeight="1">
      <c r="A130" s="129"/>
      <c r="C130" s="515" t="s">
        <v>591</v>
      </c>
      <c r="D130" s="515"/>
      <c r="E130" s="515"/>
      <c r="F130" s="516">
        <v>2990</v>
      </c>
      <c r="G130" s="517"/>
      <c r="H130" s="512">
        <v>2290</v>
      </c>
      <c r="I130" s="513"/>
      <c r="J130" s="514"/>
      <c r="K130" s="381"/>
      <c r="M130" s="424"/>
      <c r="N130" s="387"/>
      <c r="O130" s="387"/>
    </row>
    <row r="131" spans="1:15">
      <c r="A131" s="382"/>
      <c r="B131" s="184"/>
      <c r="C131" s="184"/>
      <c r="D131" s="184"/>
      <c r="E131" s="184"/>
      <c r="F131" s="184"/>
      <c r="G131" s="184"/>
      <c r="H131" s="397"/>
      <c r="I131" s="397"/>
      <c r="J131" s="184"/>
      <c r="K131" s="383"/>
    </row>
  </sheetData>
  <autoFilter ref="A4:K124"/>
  <mergeCells count="52">
    <mergeCell ref="K3:K4"/>
    <mergeCell ref="G3:G4"/>
    <mergeCell ref="A114:D114"/>
    <mergeCell ref="A13:D13"/>
    <mergeCell ref="H3:I3"/>
    <mergeCell ref="J3:J4"/>
    <mergeCell ref="A8:D8"/>
    <mergeCell ref="A3:A4"/>
    <mergeCell ref="G91:I91"/>
    <mergeCell ref="G99:I99"/>
    <mergeCell ref="G113:I113"/>
    <mergeCell ref="A64:D64"/>
    <mergeCell ref="A68:D68"/>
    <mergeCell ref="A74:D74"/>
    <mergeCell ref="A58:D58"/>
    <mergeCell ref="G12:I12"/>
    <mergeCell ref="E23:F23"/>
    <mergeCell ref="G23:I23"/>
    <mergeCell ref="E30:F30"/>
    <mergeCell ref="G30:I30"/>
    <mergeCell ref="E41:F41"/>
    <mergeCell ref="G41:I41"/>
    <mergeCell ref="E91:F91"/>
    <mergeCell ref="E99:F99"/>
    <mergeCell ref="E113:F113"/>
    <mergeCell ref="E121:F121"/>
    <mergeCell ref="G57:I57"/>
    <mergeCell ref="E3:F3"/>
    <mergeCell ref="E7:F7"/>
    <mergeCell ref="E12:F12"/>
    <mergeCell ref="A24:D24"/>
    <mergeCell ref="G7:I7"/>
    <mergeCell ref="A106:D106"/>
    <mergeCell ref="A92:D92"/>
    <mergeCell ref="B3:B4"/>
    <mergeCell ref="C3:C4"/>
    <mergeCell ref="D3:D4"/>
    <mergeCell ref="A1:K1"/>
    <mergeCell ref="G121:I121"/>
    <mergeCell ref="F129:G129"/>
    <mergeCell ref="H129:J129"/>
    <mergeCell ref="C130:E130"/>
    <mergeCell ref="F130:G130"/>
    <mergeCell ref="H130:J130"/>
    <mergeCell ref="C129:E129"/>
    <mergeCell ref="C128:E128"/>
    <mergeCell ref="F128:G128"/>
    <mergeCell ref="H128:J128"/>
    <mergeCell ref="A124:D124"/>
    <mergeCell ref="A57:D57"/>
    <mergeCell ref="E57:F57"/>
    <mergeCell ref="A100:D100"/>
  </mergeCells>
  <conditionalFormatting sqref="G9:G10 G33:G39 G75:G85">
    <cfRule type="cellIs" dxfId="49" priority="28" operator="lessThan">
      <formula>$G9</formula>
    </cfRule>
  </conditionalFormatting>
  <conditionalFormatting sqref="G14:G15">
    <cfRule type="cellIs" dxfId="48" priority="31" operator="lessThan">
      <formula>$G14</formula>
    </cfRule>
  </conditionalFormatting>
  <conditionalFormatting sqref="G17:G20">
    <cfRule type="cellIs" dxfId="47" priority="27" operator="lessThan">
      <formula>$G17</formula>
    </cfRule>
  </conditionalFormatting>
  <conditionalFormatting sqref="G25:G28">
    <cfRule type="cellIs" dxfId="46" priority="26" operator="lessThan">
      <formula>$G25</formula>
    </cfRule>
  </conditionalFormatting>
  <conditionalFormatting sqref="G43:G47">
    <cfRule type="cellIs" dxfId="45" priority="3" operator="lessThan">
      <formula>$G43</formula>
    </cfRule>
  </conditionalFormatting>
  <conditionalFormatting sqref="G49:G54">
    <cfRule type="cellIs" dxfId="44" priority="25" operator="lessThan">
      <formula>$G49</formula>
    </cfRule>
  </conditionalFormatting>
  <conditionalFormatting sqref="G59:G63">
    <cfRule type="cellIs" dxfId="43" priority="6" operator="lessThan">
      <formula>$G59</formula>
    </cfRule>
  </conditionalFormatting>
  <conditionalFormatting sqref="G65:G67">
    <cfRule type="cellIs" dxfId="42" priority="21" operator="lessThan">
      <formula>$G65</formula>
    </cfRule>
  </conditionalFormatting>
  <conditionalFormatting sqref="G69:G73">
    <cfRule type="cellIs" dxfId="41" priority="20" operator="lessThan">
      <formula>$G69</formula>
    </cfRule>
  </conditionalFormatting>
  <conditionalFormatting sqref="G93:G98">
    <cfRule type="cellIs" dxfId="40" priority="18" operator="lessThan">
      <formula>$G93</formula>
    </cfRule>
  </conditionalFormatting>
  <conditionalFormatting sqref="G101:G105">
    <cfRule type="cellIs" dxfId="39" priority="17" operator="lessThan">
      <formula>$G101</formula>
    </cfRule>
  </conditionalFormatting>
  <conditionalFormatting sqref="G107:G111">
    <cfRule type="cellIs" dxfId="38" priority="16" operator="lessThan">
      <formula>$G107</formula>
    </cfRule>
  </conditionalFormatting>
  <conditionalFormatting sqref="G115:G119">
    <cfRule type="cellIs" dxfId="37" priority="15" operator="lessThan">
      <formula>$G115</formula>
    </cfRule>
  </conditionalFormatting>
  <conditionalFormatting sqref="G123">
    <cfRule type="cellIs" dxfId="36" priority="2" operator="lessThan">
      <formula>$G123</formula>
    </cfRule>
  </conditionalFormatting>
  <conditionalFormatting sqref="G125">
    <cfRule type="cellIs" dxfId="35" priority="9" operator="lessThan">
      <formula>$G125</formula>
    </cfRule>
  </conditionalFormatting>
  <hyperlinks>
    <hyperlink ref="A127" location="'Услуги ДАИЧИ'!A1" display="Системы облачного управления компании &quot;ДАИЧИ&quot;"/>
    <hyperlink ref="L17" location="'Монтажные комплекты'!A1" display="MK3-1 / MK5-1"/>
    <hyperlink ref="L69:L71" location="'Монтажные комплекты'!A1" display="MK3-1 / MK5-1"/>
    <hyperlink ref="L72" location="'Монтажные комплекты'!A1" display="MK3-1 / MK5-1"/>
    <hyperlink ref="L81:L83" location="'Монтажные комплекты'!A1" display="MK3-1 / MK5-1"/>
    <hyperlink ref="L84" location="'Монтажные комплекты'!A1" display="MK3-1 / MK5-1"/>
    <hyperlink ref="L102" location="'Монтажные комплекты'!A1" display="MK3-1 / MK5-1"/>
    <hyperlink ref="L103" location="'Монтажные комплекты'!A1" display="MK3-1 / MK5-1"/>
    <hyperlink ref="L101" location="'Монтажные комплекты'!A1" display="MK3-1 / MK5-1"/>
    <hyperlink ref="L104" location="'Монтажные комплекты'!A1" display="MK3-1 / MK5-1"/>
    <hyperlink ref="L108" location="'Монтажные комплекты'!A1" display="MK3-1 / MK5-1"/>
    <hyperlink ref="L109" location="'Монтажные комплекты'!A1" display="MK3-1 / MK5-1"/>
    <hyperlink ref="L107" location="'Монтажные комплекты'!A1" display="MK3-1 / MK5-1"/>
    <hyperlink ref="L110" location="'Монтажные комплекты'!A1" display="MK3-1 / MK5-1"/>
    <hyperlink ref="L23" location="'Монтажные комплекты'!A1" display="Готовые монтажные комплекты "/>
    <hyperlink ref="L57" location="'Монтажные комплекты'!A1" display="Готовые монтажные комплекты "/>
    <hyperlink ref="L99" location="'Монтажные комплекты'!A1" display="Готовые монтажные комплекты "/>
    <hyperlink ref="L113" location="'Монтажные комплекты'!A1" display="Готовые монтажные комплекты "/>
    <hyperlink ref="L116" location="'Монтажные комплекты'!A1" display="MK3-1 / MK5-1"/>
    <hyperlink ref="L117" location="'Монтажные комплекты'!A1" display="MK3-1 / MK5-1"/>
    <hyperlink ref="L115" location="'Монтажные комплекты'!A1" display="MK3-1 / MK5-1"/>
    <hyperlink ref="L118" location="'Монтажные комплекты'!A1" display="MK3-1 / MK5-1"/>
    <hyperlink ref="L18" location="'Монтажные комплекты'!A1" display="MK3-1 / MK5-1"/>
    <hyperlink ref="L41" location="'Монтажные комплекты'!A1" display="Готовые монтажные комплекты "/>
    <hyperlink ref="L49" location="'Монтажные комплекты'!A1" display="MK3-1 / MK5-1"/>
    <hyperlink ref="L50" location="'Монтажные комплекты'!A1" display="MK3-1 / MK5-1"/>
    <hyperlink ref="L53" location="'Монтажные комплекты'!A1" display="MK3-1 / MK5-1"/>
    <hyperlink ref="L25" location="'Монтажные комплекты'!A1" display="MK3-1 / MK5-1"/>
    <hyperlink ref="L26" location="'Монтажные комплекты'!A1" display="MK3-1 / MK5-1"/>
    <hyperlink ref="L27" location="'Монтажные комплекты'!A1" display="MK3-1 / MK5-1"/>
    <hyperlink ref="L28" location="'Монтажные комплекты'!A1" display="MK3-1 / MK5-1"/>
    <hyperlink ref="L12" location="'Монтажные комплекты'!A1" display="Готовые монтажные комплекты "/>
    <hyperlink ref="L9" location="'Монтажные комплекты'!A1" display="MK3-1 / MK5-1"/>
    <hyperlink ref="L10" location="'Монтажные комплекты'!A1" display="MK3-1 / MK5-1"/>
    <hyperlink ref="L7" location="'Монтажные комплекты'!A1" display="Готовые монтажные комплекты "/>
    <hyperlink ref="L19" location="'Монтажные комплекты'!A1" display="MK3-1 / MK5-1"/>
    <hyperlink ref="L14" location="'Монтажные комплекты'!A1" display="MK3-1 / MK5-1"/>
    <hyperlink ref="L15" location="'Монтажные комплекты'!A1" display="MK3-1 / MK5-1"/>
    <hyperlink ref="L65:L67" location="'Монтажные комплекты'!A1" display="MK3-1 / MK5-1"/>
    <hyperlink ref="L91" location="'Монтажные комплекты'!A1" display="Готовые монтажные комплекты "/>
    <hyperlink ref="L94" location="'Монтажные комплекты'!A1" display="MK3-1 / MK5-1"/>
    <hyperlink ref="L95" location="'Монтажные комплекты'!A1" display="MK3-1 / MK5-1"/>
    <hyperlink ref="L93" location="'Монтажные комплекты'!A1" display="MK3-1 / MK5-1"/>
    <hyperlink ref="L96" location="'Монтажные комплекты'!A1" display="MK3-1 / MK5-1"/>
    <hyperlink ref="L51" location="'Монтажные комплекты'!A1" display="MK3-1 / MK5-1"/>
    <hyperlink ref="L52" location="'Монтажные комплекты'!A1" display="MK3-1 / MK5-1"/>
    <hyperlink ref="L97" location="'Монтажные комплекты'!A1" display="MK3-1 / MK5-1"/>
    <hyperlink ref="L78:L80" location="'Монтажные комплекты'!A1" display="MK3-1 / MK5-1"/>
    <hyperlink ref="L30" location="'Монтажные комплекты'!A1" display="Готовые монтажные комплекты "/>
    <hyperlink ref="L33" location="'Монтажные комплекты'!A1" display="MK3-1 / MK5-1"/>
    <hyperlink ref="L34" location="'Монтажные комплекты'!A1" display="MK3-1 / MK5-1"/>
    <hyperlink ref="L35" location="'Монтажные комплекты'!A1" display="MK3-1 / MK5-1"/>
    <hyperlink ref="L36" location="'Монтажные комплекты'!A1" display="MK3-1 / MK5-1"/>
    <hyperlink ref="L59:L61" location="'Монтажные комплекты'!A1" display="MK3-1 / MK5-1"/>
    <hyperlink ref="L62" location="'Монтажные комплекты'!A1" display="MK3-1 / MK5-1"/>
    <hyperlink ref="L43" location="'Монтажные комплекты'!A1" display="MK3-1 / MK5-1"/>
    <hyperlink ref="L44" location="'Монтажные комплекты'!A1" display="MK3-1 / MK5-1"/>
    <hyperlink ref="L47" location="'Монтажные комплекты'!A1" display="MK3-1 / MK5-1"/>
    <hyperlink ref="L45" location="'Монтажные комплекты'!A1" display="MK3-1 / MK5-1"/>
    <hyperlink ref="L46" location="'Монтажные комплекты'!A1" display="MK3-1 / MK5-1"/>
    <hyperlink ref="L75" location="'Монтажные комплекты'!A1" display="MK3-1 / MK5-1"/>
  </hyperlinks>
  <printOptions gridLines="1"/>
  <pageMargins left="0.78740157480314965" right="0.59055118110236227" top="0.39370078740157483" bottom="0.39370078740157483" header="0.31496062992125984" footer="0.31496062992125984"/>
  <pageSetup paperSize="8" scale="4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N79"/>
  <sheetViews>
    <sheetView showGridLines="0" topLeftCell="H1" zoomScale="85" zoomScaleNormal="85" workbookViewId="0">
      <pane ySplit="8" topLeftCell="A9" activePane="bottomLeft" state="frozen"/>
      <selection activeCell="H1" sqref="H1"/>
      <selection pane="bottomLeft" activeCell="J12" sqref="J12"/>
    </sheetView>
  </sheetViews>
  <sheetFormatPr defaultColWidth="21.109375" defaultRowHeight="13.8" outlineLevelRow="1"/>
  <cols>
    <col min="1" max="1" width="24.77734375" style="12" customWidth="1"/>
    <col min="2" max="2" width="14.77734375" style="12" customWidth="1"/>
    <col min="3" max="3" width="17" style="12" customWidth="1"/>
    <col min="4" max="4" width="13.21875" style="12" customWidth="1"/>
    <col min="5" max="5" width="19.109375" style="12" customWidth="1"/>
    <col min="6" max="6" width="18.6640625" style="12" customWidth="1"/>
    <col min="7" max="7" width="18" style="12" customWidth="1"/>
    <col min="8" max="8" width="19.109375" style="28" customWidth="1"/>
    <col min="9" max="9" width="19.77734375" style="79" customWidth="1"/>
    <col min="10" max="10" width="14.44140625" style="75" customWidth="1"/>
    <col min="11" max="11" width="18.109375" style="75" customWidth="1"/>
    <col min="12" max="16384" width="21.109375" style="12"/>
  </cols>
  <sheetData>
    <row r="1" spans="1:11" ht="13.5" customHeight="1">
      <c r="A1" s="71"/>
      <c r="B1" s="72"/>
      <c r="C1" s="72"/>
      <c r="D1" s="72"/>
      <c r="E1" s="72"/>
      <c r="F1" s="72"/>
      <c r="G1" s="72"/>
      <c r="H1" s="73"/>
      <c r="I1" s="211"/>
      <c r="K1" s="76"/>
    </row>
    <row r="2" spans="1:11" ht="15" customHeight="1">
      <c r="A2" s="23"/>
      <c r="B2" s="23"/>
      <c r="C2" s="23"/>
      <c r="D2" s="23"/>
      <c r="E2" s="23"/>
      <c r="F2" s="23"/>
      <c r="G2" s="77"/>
      <c r="H2" s="78"/>
      <c r="K2" s="80"/>
    </row>
    <row r="3" spans="1:11" ht="15" customHeight="1">
      <c r="B3" s="23"/>
      <c r="C3" s="23"/>
      <c r="D3" s="23"/>
      <c r="E3" s="23"/>
      <c r="F3" s="23"/>
      <c r="G3" s="77"/>
      <c r="H3" s="78"/>
      <c r="K3" s="80"/>
    </row>
    <row r="4" spans="1:11" ht="30.75" customHeight="1">
      <c r="H4" s="78"/>
      <c r="I4" s="160" t="s">
        <v>250</v>
      </c>
      <c r="J4" s="161">
        <v>0.56000000000000005</v>
      </c>
      <c r="K4" s="81"/>
    </row>
    <row r="5" spans="1:11" ht="30.75" customHeight="1">
      <c r="A5" s="436" t="s">
        <v>730</v>
      </c>
      <c r="B5" s="436"/>
      <c r="C5" s="436"/>
      <c r="D5" s="436"/>
      <c r="E5" s="436"/>
      <c r="F5" s="436"/>
      <c r="G5" s="436"/>
      <c r="H5" s="78"/>
      <c r="I5" s="160" t="s">
        <v>249</v>
      </c>
      <c r="J5" s="161">
        <v>0.13</v>
      </c>
      <c r="K5" s="81"/>
    </row>
    <row r="6" spans="1:11" ht="30.75" customHeight="1">
      <c r="A6" s="212" t="s">
        <v>80</v>
      </c>
      <c r="B6" s="23"/>
      <c r="C6" s="23"/>
      <c r="D6" s="23"/>
      <c r="E6" s="23"/>
      <c r="F6" s="23"/>
      <c r="G6" s="23"/>
      <c r="H6" s="78"/>
      <c r="I6" s="160" t="s">
        <v>61</v>
      </c>
      <c r="J6" s="161">
        <v>0.27</v>
      </c>
      <c r="K6" s="81"/>
    </row>
    <row r="7" spans="1:11" ht="27" customHeight="1">
      <c r="A7" s="550" t="s">
        <v>115</v>
      </c>
      <c r="B7" s="551"/>
      <c r="C7" s="552" t="s">
        <v>740</v>
      </c>
      <c r="D7" s="552" t="s">
        <v>741</v>
      </c>
      <c r="E7" s="553" t="s">
        <v>772</v>
      </c>
      <c r="F7" s="553"/>
      <c r="G7" s="536" t="s">
        <v>4</v>
      </c>
      <c r="H7" s="529" t="s">
        <v>459</v>
      </c>
      <c r="I7" s="530"/>
      <c r="J7" s="540" t="s">
        <v>113</v>
      </c>
      <c r="K7" s="535" t="s">
        <v>612</v>
      </c>
    </row>
    <row r="8" spans="1:11">
      <c r="A8" s="49" t="s">
        <v>116</v>
      </c>
      <c r="B8" s="447" t="s">
        <v>5</v>
      </c>
      <c r="C8" s="552"/>
      <c r="D8" s="552"/>
      <c r="E8" s="447" t="s">
        <v>100</v>
      </c>
      <c r="F8" s="49" t="s">
        <v>101</v>
      </c>
      <c r="G8" s="537"/>
      <c r="H8" s="173" t="s">
        <v>779</v>
      </c>
      <c r="I8" s="173" t="s">
        <v>789</v>
      </c>
      <c r="J8" s="541"/>
      <c r="K8" s="535"/>
    </row>
    <row r="9" spans="1:11">
      <c r="A9" s="39"/>
      <c r="B9" s="39"/>
      <c r="C9" s="39"/>
      <c r="D9" s="39"/>
      <c r="E9" s="39"/>
      <c r="F9" s="39"/>
      <c r="G9" s="39"/>
      <c r="H9" s="83"/>
      <c r="I9" s="83"/>
      <c r="J9" s="40"/>
      <c r="K9" s="40"/>
    </row>
    <row r="10" spans="1:11" ht="75" customHeight="1">
      <c r="A10" s="524" t="s">
        <v>614</v>
      </c>
      <c r="B10" s="525"/>
      <c r="C10" s="525"/>
      <c r="D10" s="525"/>
      <c r="E10" s="525"/>
      <c r="F10" s="526" t="s">
        <v>790</v>
      </c>
      <c r="G10" s="526"/>
      <c r="H10" s="543" t="s">
        <v>773</v>
      </c>
      <c r="I10" s="543"/>
      <c r="J10" s="543"/>
      <c r="K10" s="370"/>
    </row>
    <row r="11" spans="1:11" ht="18" customHeight="1" outlineLevel="1">
      <c r="A11" s="29"/>
      <c r="B11" s="42"/>
      <c r="C11" s="42"/>
      <c r="D11" s="42"/>
      <c r="E11" s="42"/>
      <c r="F11" s="42"/>
      <c r="G11" s="42"/>
      <c r="H11" s="84"/>
      <c r="I11" s="84"/>
      <c r="J11" s="43"/>
      <c r="K11" s="43"/>
    </row>
    <row r="12" spans="1:11" outlineLevel="1">
      <c r="A12" s="190" t="s">
        <v>306</v>
      </c>
      <c r="B12" s="58" t="s">
        <v>114</v>
      </c>
      <c r="C12" s="58" t="s">
        <v>117</v>
      </c>
      <c r="D12" s="58" t="s">
        <v>185</v>
      </c>
      <c r="E12" s="62">
        <v>4.0999999999999996</v>
      </c>
      <c r="F12" s="62">
        <v>4.4000000000000004</v>
      </c>
      <c r="G12" s="25" t="str">
        <f>VLOOKUP(A12,'Общий список'!B:E,4,0)</f>
        <v>K_PREM</v>
      </c>
      <c r="H12" s="469">
        <f>VLOOKUP(A12,'Общий список'!$B:$F,3,0)</f>
        <v>109990</v>
      </c>
      <c r="I12" s="469"/>
      <c r="J12" s="470">
        <f t="shared" ref="J12:J18" si="0">ROUND(H12*(1-$J$4),0)</f>
        <v>48396</v>
      </c>
      <c r="K12" s="287">
        <f>VLOOKUP(A12,'Общий список'!B:H,7,FALSE)</f>
        <v>72990</v>
      </c>
    </row>
    <row r="13" spans="1:11" outlineLevel="1">
      <c r="A13" s="192" t="s">
        <v>307</v>
      </c>
      <c r="B13" s="36" t="s">
        <v>114</v>
      </c>
      <c r="C13" s="36" t="s">
        <v>117</v>
      </c>
      <c r="D13" s="36" t="s">
        <v>185</v>
      </c>
      <c r="E13" s="63">
        <v>5.3</v>
      </c>
      <c r="F13" s="63">
        <v>5.57</v>
      </c>
      <c r="G13" s="26" t="str">
        <f>VLOOKUP(A13,'Общий список'!B:E,4,0)</f>
        <v>K_PREM</v>
      </c>
      <c r="H13" s="471">
        <f>VLOOKUP(A13,'Общий список'!$B:$F,3,0)</f>
        <v>135990</v>
      </c>
      <c r="I13" s="471"/>
      <c r="J13" s="470">
        <f t="shared" si="0"/>
        <v>59836</v>
      </c>
      <c r="K13" s="287">
        <f>VLOOKUP(A13,'Общий список'!B:H,7,FALSE)</f>
        <v>90990</v>
      </c>
    </row>
    <row r="14" spans="1:11" outlineLevel="1">
      <c r="A14" s="192" t="s">
        <v>308</v>
      </c>
      <c r="B14" s="36" t="s">
        <v>114</v>
      </c>
      <c r="C14" s="36" t="s">
        <v>117</v>
      </c>
      <c r="D14" s="36" t="s">
        <v>185</v>
      </c>
      <c r="E14" s="63">
        <v>6.15</v>
      </c>
      <c r="F14" s="63">
        <v>6.45</v>
      </c>
      <c r="G14" s="26" t="str">
        <f>VLOOKUP(A14,'Общий список'!B:E,4,0)</f>
        <v>K_PREM</v>
      </c>
      <c r="H14" s="471">
        <f>VLOOKUP(A14,'Общий список'!$B:$F,3,0)</f>
        <v>168990</v>
      </c>
      <c r="I14" s="471"/>
      <c r="J14" s="470">
        <f t="shared" si="0"/>
        <v>74356</v>
      </c>
      <c r="K14" s="287">
        <f>VLOOKUP(A14,'Общий список'!B:H,7,FALSE)</f>
        <v>112990</v>
      </c>
    </row>
    <row r="15" spans="1:11" outlineLevel="1">
      <c r="A15" s="192" t="s">
        <v>309</v>
      </c>
      <c r="B15" s="36" t="s">
        <v>114</v>
      </c>
      <c r="C15" s="36" t="s">
        <v>117</v>
      </c>
      <c r="D15" s="36" t="s">
        <v>185</v>
      </c>
      <c r="E15" s="63">
        <v>7.9</v>
      </c>
      <c r="F15" s="63">
        <v>8.1999999999999993</v>
      </c>
      <c r="G15" s="26" t="str">
        <f>VLOOKUP(A15,'Общий список'!B:E,4,0)</f>
        <v>K_PREM</v>
      </c>
      <c r="H15" s="471">
        <f>VLOOKUP(A15,'Общий список'!$B:$F,3,0)</f>
        <v>183990</v>
      </c>
      <c r="I15" s="471"/>
      <c r="J15" s="470">
        <f t="shared" si="0"/>
        <v>80956</v>
      </c>
      <c r="K15" s="287">
        <f>VLOOKUP(A15,'Общий список'!B:H,7,FALSE)</f>
        <v>122990</v>
      </c>
    </row>
    <row r="16" spans="1:11" outlineLevel="1">
      <c r="A16" s="192" t="s">
        <v>182</v>
      </c>
      <c r="B16" s="36" t="s">
        <v>114</v>
      </c>
      <c r="C16" s="36" t="s">
        <v>117</v>
      </c>
      <c r="D16" s="36" t="s">
        <v>185</v>
      </c>
      <c r="E16" s="63">
        <v>8.2100000000000009</v>
      </c>
      <c r="F16" s="63">
        <v>8.7899999999999991</v>
      </c>
      <c r="G16" s="26" t="str">
        <f>VLOOKUP(A16,'Общий список'!B:E,4,0)</f>
        <v>K_PREM</v>
      </c>
      <c r="H16" s="471">
        <f>VLOOKUP(A16,'Общий список'!$B:$F,3,0)</f>
        <v>213990</v>
      </c>
      <c r="I16" s="471"/>
      <c r="J16" s="470">
        <f t="shared" si="0"/>
        <v>94156</v>
      </c>
      <c r="K16" s="287">
        <f>VLOOKUP(A16,'Общий список'!B:H,7,FALSE)</f>
        <v>142990</v>
      </c>
    </row>
    <row r="17" spans="1:13" outlineLevel="1">
      <c r="A17" s="192" t="s">
        <v>183</v>
      </c>
      <c r="B17" s="36" t="s">
        <v>114</v>
      </c>
      <c r="C17" s="36" t="s">
        <v>117</v>
      </c>
      <c r="D17" s="36" t="s">
        <v>185</v>
      </c>
      <c r="E17" s="63">
        <v>10.55</v>
      </c>
      <c r="F17" s="63">
        <v>11.14</v>
      </c>
      <c r="G17" s="26" t="str">
        <f>VLOOKUP(A17,'Общий список'!B:E,4,0)</f>
        <v>K_PREM</v>
      </c>
      <c r="H17" s="471">
        <f>VLOOKUP(A17,'Общий список'!$B:$F,3,0)</f>
        <v>282990</v>
      </c>
      <c r="I17" s="471"/>
      <c r="J17" s="470">
        <f t="shared" si="0"/>
        <v>124516</v>
      </c>
      <c r="K17" s="287">
        <f>VLOOKUP(A17,'Общий список'!B:H,7,FALSE)</f>
        <v>188990</v>
      </c>
    </row>
    <row r="18" spans="1:13" outlineLevel="1">
      <c r="A18" s="194" t="s">
        <v>310</v>
      </c>
      <c r="B18" s="59" t="s">
        <v>114</v>
      </c>
      <c r="C18" s="59" t="s">
        <v>117</v>
      </c>
      <c r="D18" s="59" t="s">
        <v>185</v>
      </c>
      <c r="E18" s="64">
        <v>12.31</v>
      </c>
      <c r="F18" s="64">
        <v>12.31</v>
      </c>
      <c r="G18" s="27" t="str">
        <f>VLOOKUP(A18,'Общий список'!B:E,4,0)</f>
        <v>K_PREM</v>
      </c>
      <c r="H18" s="472">
        <f>VLOOKUP(A18,'Общий список'!$B:$F,3,0)</f>
        <v>321990</v>
      </c>
      <c r="I18" s="472"/>
      <c r="J18" s="470">
        <f t="shared" si="0"/>
        <v>141676</v>
      </c>
      <c r="K18" s="287">
        <f>VLOOKUP(A18,'Общий список'!B:H,7,FALSE)</f>
        <v>214990</v>
      </c>
    </row>
    <row r="19" spans="1:13" ht="18" customHeight="1" outlineLevel="1">
      <c r="A19" s="29"/>
      <c r="B19" s="42"/>
      <c r="C19" s="42"/>
      <c r="D19" s="42"/>
      <c r="E19" s="42"/>
      <c r="F19" s="42"/>
      <c r="G19" s="42"/>
      <c r="H19" s="84"/>
      <c r="I19" s="84"/>
      <c r="J19" s="43"/>
      <c r="K19" s="43"/>
    </row>
    <row r="20" spans="1:13" s="34" customFormat="1" ht="75" customHeight="1">
      <c r="A20" s="524" t="s">
        <v>615</v>
      </c>
      <c r="B20" s="525"/>
      <c r="C20" s="525"/>
      <c r="D20" s="525"/>
      <c r="E20" s="525"/>
      <c r="F20" s="526" t="s">
        <v>775</v>
      </c>
      <c r="G20" s="526"/>
      <c r="H20" s="526" t="s">
        <v>774</v>
      </c>
      <c r="I20" s="526"/>
      <c r="J20" s="368"/>
      <c r="K20" s="368"/>
      <c r="M20" s="12"/>
    </row>
    <row r="21" spans="1:13" ht="20.100000000000001" customHeight="1" outlineLevel="1">
      <c r="A21" s="29"/>
      <c r="B21" s="86"/>
      <c r="C21" s="87"/>
      <c r="D21" s="87"/>
      <c r="E21" s="87"/>
      <c r="F21" s="87"/>
      <c r="G21" s="30"/>
      <c r="H21" s="84"/>
      <c r="I21" s="84"/>
      <c r="J21" s="88"/>
      <c r="K21" s="88"/>
    </row>
    <row r="22" spans="1:13" outlineLevel="1">
      <c r="A22" s="190" t="s">
        <v>399</v>
      </c>
      <c r="B22" s="58" t="s">
        <v>114</v>
      </c>
      <c r="C22" s="58" t="s">
        <v>117</v>
      </c>
      <c r="D22" s="58" t="s">
        <v>185</v>
      </c>
      <c r="E22" s="62">
        <v>2.64</v>
      </c>
      <c r="F22" s="62">
        <v>2.93</v>
      </c>
      <c r="G22" s="25" t="str">
        <f>VLOOKUP(A22,'Общий список'!B:E,4,0)</f>
        <v>K_MASS</v>
      </c>
      <c r="H22" s="469">
        <f>VLOOKUP(A22,'Общий список'!$B:$F,3,0)</f>
        <v>28100</v>
      </c>
      <c r="I22" s="469"/>
      <c r="J22" s="470">
        <f>ROUND(H22*(1-$J$5)+I22*(1-$J$6),0)</f>
        <v>24447</v>
      </c>
      <c r="K22" s="287">
        <f>VLOOKUP(A22,'Общий список'!B:H,7,FALSE)</f>
        <v>34600</v>
      </c>
    </row>
    <row r="23" spans="1:13" outlineLevel="1">
      <c r="A23" s="194" t="s">
        <v>401</v>
      </c>
      <c r="B23" s="59" t="s">
        <v>114</v>
      </c>
      <c r="C23" s="59" t="s">
        <v>117</v>
      </c>
      <c r="D23" s="59" t="s">
        <v>185</v>
      </c>
      <c r="E23" s="64">
        <v>3.52</v>
      </c>
      <c r="F23" s="64">
        <v>3.81</v>
      </c>
      <c r="G23" s="27" t="str">
        <f>VLOOKUP(A23,'Общий список'!B:E,4,0)</f>
        <v>K_MASS</v>
      </c>
      <c r="H23" s="472">
        <f>VLOOKUP(A23,'Общий список'!$B:$F,3,0)</f>
        <v>29100</v>
      </c>
      <c r="I23" s="472"/>
      <c r="J23" s="470">
        <f>ROUND(H23*(1-$J$5)+I23*(1-$J$6),0)</f>
        <v>25317</v>
      </c>
      <c r="K23" s="287">
        <f>VLOOKUP(A23,'Общий список'!B:H,7,FALSE)</f>
        <v>35700</v>
      </c>
    </row>
    <row r="24" spans="1:13" outlineLevel="1">
      <c r="A24" s="85"/>
      <c r="B24" s="86"/>
      <c r="C24" s="87"/>
      <c r="D24" s="87"/>
      <c r="E24" s="87"/>
      <c r="F24" s="87"/>
      <c r="G24" s="30"/>
      <c r="H24" s="84"/>
      <c r="I24" s="84"/>
      <c r="J24" s="88"/>
      <c r="K24" s="88"/>
    </row>
    <row r="25" spans="1:13" s="34" customFormat="1" ht="75" customHeight="1">
      <c r="A25" s="524" t="s">
        <v>616</v>
      </c>
      <c r="B25" s="525"/>
      <c r="C25" s="525"/>
      <c r="D25" s="525"/>
      <c r="E25" s="525"/>
      <c r="F25" s="526" t="s">
        <v>776</v>
      </c>
      <c r="G25" s="526"/>
      <c r="H25" s="543" t="s">
        <v>743</v>
      </c>
      <c r="I25" s="543"/>
      <c r="J25" s="370"/>
      <c r="K25" s="370"/>
      <c r="M25" s="12"/>
    </row>
    <row r="26" spans="1:13" ht="19.5" customHeight="1" outlineLevel="1">
      <c r="A26" s="29"/>
      <c r="B26" s="86"/>
      <c r="C26" s="87"/>
      <c r="D26" s="87"/>
      <c r="E26" s="87"/>
      <c r="F26" s="87"/>
      <c r="G26" s="30"/>
      <c r="H26" s="84"/>
      <c r="I26" s="84"/>
      <c r="J26" s="88"/>
      <c r="K26" s="88"/>
    </row>
    <row r="27" spans="1:13" outlineLevel="1">
      <c r="A27" s="190" t="s">
        <v>407</v>
      </c>
      <c r="B27" s="58" t="s">
        <v>114</v>
      </c>
      <c r="C27" s="58" t="s">
        <v>117</v>
      </c>
      <c r="D27" s="58" t="s">
        <v>185</v>
      </c>
      <c r="E27" s="62">
        <v>2.73</v>
      </c>
      <c r="F27" s="62">
        <v>3.14</v>
      </c>
      <c r="G27" s="25" t="str">
        <f>VLOOKUP(A27,'Общий список'!B:E,4,0)</f>
        <v>K_MASS</v>
      </c>
      <c r="H27" s="469">
        <f>VLOOKUP(A27,'Общий список'!$B:$F,3,0)</f>
        <v>13300</v>
      </c>
      <c r="I27" s="469"/>
      <c r="J27" s="470">
        <f>ROUND(H27*(1-$J$5)+I27*(1-$J$6),0)</f>
        <v>11571</v>
      </c>
      <c r="K27" s="287">
        <f>VLOOKUP(A27,'Общий список'!B:H,7,FALSE)</f>
        <v>16400</v>
      </c>
    </row>
    <row r="28" spans="1:13" outlineLevel="1">
      <c r="A28" s="240" t="s">
        <v>409</v>
      </c>
      <c r="B28" s="36" t="s">
        <v>114</v>
      </c>
      <c r="C28" s="36" t="s">
        <v>117</v>
      </c>
      <c r="D28" s="36" t="s">
        <v>185</v>
      </c>
      <c r="E28" s="448">
        <v>3.52</v>
      </c>
      <c r="F28" s="448">
        <v>3.96</v>
      </c>
      <c r="G28" s="26" t="str">
        <f>VLOOKUP(A28,'Общий список'!B:E,4,0)</f>
        <v>K_MASS</v>
      </c>
      <c r="H28" s="471">
        <f>VLOOKUP(A28,'Общий список'!$B:$F,3,0)</f>
        <v>14400</v>
      </c>
      <c r="I28" s="471"/>
      <c r="J28" s="470">
        <f>ROUND(H28*(1-$J$5)+I28*(1-$J$6),0)</f>
        <v>12528</v>
      </c>
      <c r="K28" s="287">
        <f>VLOOKUP(A28,'Общий список'!B:H,7,FALSE)</f>
        <v>17800</v>
      </c>
    </row>
    <row r="29" spans="1:13" outlineLevel="1">
      <c r="A29" s="192" t="s">
        <v>411</v>
      </c>
      <c r="B29" s="36" t="s">
        <v>114</v>
      </c>
      <c r="C29" s="36" t="s">
        <v>117</v>
      </c>
      <c r="D29" s="36" t="s">
        <v>185</v>
      </c>
      <c r="E29" s="36">
        <v>5.28</v>
      </c>
      <c r="F29" s="36">
        <v>5.57</v>
      </c>
      <c r="G29" s="26" t="str">
        <f>VLOOKUP(A29,'Общий список'!B:E,4,0)</f>
        <v>K_MASS</v>
      </c>
      <c r="H29" s="471">
        <f>VLOOKUP(A29,'Общий список'!$B:$F,3,0)</f>
        <v>21400</v>
      </c>
      <c r="I29" s="471"/>
      <c r="J29" s="470">
        <f>ROUND(H29*(1-$J$5)+I29*(1-$J$6),0)</f>
        <v>18618</v>
      </c>
      <c r="K29" s="287">
        <f>VLOOKUP(A29,'Общий список'!B:H,7,FALSE)</f>
        <v>26300</v>
      </c>
    </row>
    <row r="30" spans="1:13" outlineLevel="1">
      <c r="A30" s="337" t="s">
        <v>413</v>
      </c>
      <c r="B30" s="59" t="s">
        <v>114</v>
      </c>
      <c r="C30" s="59" t="s">
        <v>117</v>
      </c>
      <c r="D30" s="59" t="s">
        <v>185</v>
      </c>
      <c r="E30" s="338">
        <v>7.03</v>
      </c>
      <c r="F30" s="338">
        <v>7.33</v>
      </c>
      <c r="G30" s="449" t="str">
        <f>VLOOKUP(A30,'Общий список'!B:E,4,0)</f>
        <v>K_MASS</v>
      </c>
      <c r="H30" s="472">
        <f>VLOOKUP(A30,'Общий список'!$B:$F,3,0)</f>
        <v>25800</v>
      </c>
      <c r="I30" s="472"/>
      <c r="J30" s="470">
        <f>ROUND(H30*(1-$J$5)+I30*(1-$J$6),0)</f>
        <v>22446</v>
      </c>
      <c r="K30" s="287">
        <f>VLOOKUP(A30,'Общий список'!B:H,7,FALSE)</f>
        <v>31700</v>
      </c>
    </row>
    <row r="31" spans="1:13" outlineLevel="1">
      <c r="A31" s="85"/>
      <c r="B31" s="86"/>
      <c r="C31" s="87"/>
      <c r="D31" s="87"/>
      <c r="E31" s="87"/>
      <c r="F31" s="87"/>
      <c r="G31" s="30"/>
      <c r="H31" s="84"/>
      <c r="I31" s="84"/>
      <c r="J31" s="88"/>
      <c r="K31" s="88"/>
    </row>
    <row r="32" spans="1:13" ht="75" customHeight="1" outlineLevel="1">
      <c r="A32" s="524" t="s">
        <v>617</v>
      </c>
      <c r="B32" s="525"/>
      <c r="C32" s="525"/>
      <c r="D32" s="525"/>
      <c r="E32" s="525"/>
      <c r="F32" s="526" t="s">
        <v>778</v>
      </c>
      <c r="G32" s="526"/>
      <c r="H32" s="526" t="s">
        <v>777</v>
      </c>
      <c r="I32" s="526"/>
      <c r="J32" s="369"/>
      <c r="K32" s="369"/>
      <c r="L32" s="450"/>
    </row>
    <row r="33" spans="1:13" outlineLevel="1">
      <c r="A33" s="29"/>
      <c r="B33" s="86"/>
      <c r="C33" s="87"/>
      <c r="D33" s="87"/>
      <c r="E33" s="87"/>
      <c r="F33" s="87"/>
      <c r="G33" s="30"/>
      <c r="H33" s="84"/>
      <c r="I33" s="84"/>
      <c r="J33" s="88"/>
      <c r="K33" s="88"/>
    </row>
    <row r="34" spans="1:13" outlineLevel="1">
      <c r="A34" s="190" t="s">
        <v>455</v>
      </c>
      <c r="B34" s="58" t="s">
        <v>114</v>
      </c>
      <c r="C34" s="58" t="s">
        <v>117</v>
      </c>
      <c r="D34" s="58" t="s">
        <v>185</v>
      </c>
      <c r="E34" s="62">
        <v>2.64</v>
      </c>
      <c r="F34" s="62">
        <v>2.93</v>
      </c>
      <c r="G34" s="25" t="str">
        <f>VLOOKUP(A34,'Общий список'!B:E,4,0)</f>
        <v>K_MASS</v>
      </c>
      <c r="H34" s="469">
        <f>VLOOKUP(A34,'Общий список'!$B:$F,3,0)</f>
        <v>12990</v>
      </c>
      <c r="I34" s="469"/>
      <c r="J34" s="470">
        <f>ROUND(H34*(1-$J$5)+I34*(1-$J$6),0)</f>
        <v>11301</v>
      </c>
      <c r="K34" s="287">
        <f>VLOOKUP(A34,'Общий список'!B:H,7,FALSE)</f>
        <v>8990</v>
      </c>
    </row>
    <row r="35" spans="1:13" outlineLevel="1">
      <c r="A35" s="192" t="s">
        <v>456</v>
      </c>
      <c r="B35" s="36" t="s">
        <v>114</v>
      </c>
      <c r="C35" s="36" t="s">
        <v>117</v>
      </c>
      <c r="D35" s="36" t="s">
        <v>185</v>
      </c>
      <c r="E35" s="63">
        <v>3.52</v>
      </c>
      <c r="F35" s="63">
        <v>3.81</v>
      </c>
      <c r="G35" s="26" t="str">
        <f>VLOOKUP(A35,'Общий список'!B:E,4,0)</f>
        <v>K_MASS</v>
      </c>
      <c r="H35" s="471">
        <f>VLOOKUP(A35,'Общий список'!$B:$F,3,0)</f>
        <v>12990</v>
      </c>
      <c r="I35" s="471"/>
      <c r="J35" s="470">
        <f>ROUND(H35*(1-$J$5)+I35*(1-$J$6),0)</f>
        <v>11301</v>
      </c>
      <c r="K35" s="287">
        <f>VLOOKUP(A35,'Общий список'!B:H,7,FALSE)</f>
        <v>8990</v>
      </c>
    </row>
    <row r="36" spans="1:13" outlineLevel="1">
      <c r="A36" s="192" t="s">
        <v>457</v>
      </c>
      <c r="B36" s="36" t="s">
        <v>114</v>
      </c>
      <c r="C36" s="36" t="s">
        <v>117</v>
      </c>
      <c r="D36" s="36" t="s">
        <v>185</v>
      </c>
      <c r="E36" s="63">
        <v>5.28</v>
      </c>
      <c r="F36" s="63">
        <v>5.57</v>
      </c>
      <c r="G36" s="26" t="str">
        <f>VLOOKUP(A36,'Общий список'!B:E,4,0)</f>
        <v>K_MASS</v>
      </c>
      <c r="H36" s="471">
        <f>VLOOKUP(A36,'Общий список'!$B:$F,3,0)</f>
        <v>20990</v>
      </c>
      <c r="I36" s="471"/>
      <c r="J36" s="470">
        <f>ROUND(H36*(1-$J$5)+I36*(1-$J$6),0)</f>
        <v>18261</v>
      </c>
      <c r="K36" s="287">
        <f>VLOOKUP(A36,'Общий список'!B:H,7,FALSE)</f>
        <v>13990</v>
      </c>
    </row>
    <row r="37" spans="1:13" outlineLevel="1">
      <c r="A37" s="194" t="s">
        <v>458</v>
      </c>
      <c r="B37" s="59" t="s">
        <v>114</v>
      </c>
      <c r="C37" s="59" t="s">
        <v>117</v>
      </c>
      <c r="D37" s="59" t="s">
        <v>185</v>
      </c>
      <c r="E37" s="64">
        <v>7.0339999999999998</v>
      </c>
      <c r="F37" s="64">
        <v>7.327</v>
      </c>
      <c r="G37" s="449" t="str">
        <f>VLOOKUP(A37,'Общий список'!B:E,4,0)</f>
        <v>K_MASS</v>
      </c>
      <c r="H37" s="472">
        <f>VLOOKUP(A37,'Общий список'!$B:$F,3,0)</f>
        <v>26990</v>
      </c>
      <c r="I37" s="472"/>
      <c r="J37" s="470">
        <f>ROUND(H37*(1-$J$5)+I37*(1-$J$6),0)</f>
        <v>23481</v>
      </c>
      <c r="K37" s="287">
        <f>VLOOKUP(A37,'Общий список'!B:H,7,FALSE)</f>
        <v>17990</v>
      </c>
    </row>
    <row r="38" spans="1:13" outlineLevel="1">
      <c r="A38" s="85"/>
      <c r="B38" s="86"/>
      <c r="C38" s="87"/>
      <c r="D38" s="87"/>
      <c r="E38" s="87"/>
      <c r="F38" s="87"/>
      <c r="G38" s="30"/>
      <c r="H38" s="84"/>
      <c r="I38" s="84"/>
      <c r="J38" s="88"/>
      <c r="K38" s="88"/>
    </row>
    <row r="39" spans="1:13" outlineLevel="1">
      <c r="A39" s="331"/>
      <c r="B39" s="332"/>
      <c r="C39" s="332"/>
      <c r="D39" s="332"/>
      <c r="E39" s="333"/>
      <c r="F39" s="333"/>
      <c r="G39" s="334"/>
      <c r="H39" s="330"/>
      <c r="I39" s="330"/>
      <c r="J39" s="335"/>
      <c r="K39" s="336"/>
      <c r="L39" s="271"/>
    </row>
    <row r="40" spans="1:13" s="89" customFormat="1" ht="75" customHeight="1">
      <c r="A40" s="524" t="s">
        <v>787</v>
      </c>
      <c r="B40" s="525"/>
      <c r="C40" s="525"/>
      <c r="D40" s="525"/>
      <c r="E40" s="525"/>
      <c r="F40" s="526" t="s">
        <v>780</v>
      </c>
      <c r="G40" s="526"/>
      <c r="H40" s="543" t="s">
        <v>798</v>
      </c>
      <c r="I40" s="543"/>
      <c r="J40" s="370"/>
      <c r="K40" s="385"/>
      <c r="L40" s="29"/>
      <c r="M40" s="12"/>
    </row>
    <row r="41" spans="1:13" ht="19.5" customHeight="1" outlineLevel="1">
      <c r="A41" s="61"/>
      <c r="B41" s="86"/>
      <c r="C41" s="87"/>
      <c r="D41" s="87"/>
      <c r="E41" s="87"/>
      <c r="F41" s="87"/>
      <c r="G41" s="30"/>
      <c r="H41" s="84"/>
      <c r="I41" s="84"/>
      <c r="J41" s="88"/>
      <c r="K41" s="88"/>
      <c r="L41" s="29"/>
    </row>
    <row r="42" spans="1:13" outlineLevel="1">
      <c r="A42" s="190" t="s">
        <v>186</v>
      </c>
      <c r="B42" s="58" t="s">
        <v>8</v>
      </c>
      <c r="C42" s="58" t="s">
        <v>117</v>
      </c>
      <c r="D42" s="58" t="s">
        <v>185</v>
      </c>
      <c r="E42" s="62">
        <v>2.0499999999999998</v>
      </c>
      <c r="F42" s="62">
        <v>2.35</v>
      </c>
      <c r="G42" s="25" t="s">
        <v>251</v>
      </c>
      <c r="H42" s="469">
        <f>VLOOKUP(A42,'Общий список'!$B:$F,3,0)</f>
        <v>44990</v>
      </c>
      <c r="I42" s="469">
        <f>VLOOKUP(B42,'Общий список'!$B:$F,3,0)</f>
        <v>8000</v>
      </c>
      <c r="J42" s="470">
        <f t="shared" ref="J42:J47" si="1">ROUND(H42*(1-$J$4)+I42*(1-$J$6),0)</f>
        <v>25636</v>
      </c>
      <c r="K42" s="287">
        <f>VLOOKUP(A42,'Общий список'!B:H,7,FALSE)+VLOOKUP(B42,'Общий список'!B:H,7,FALSE)</f>
        <v>38990</v>
      </c>
    </row>
    <row r="43" spans="1:13" outlineLevel="1">
      <c r="A43" s="192" t="s">
        <v>187</v>
      </c>
      <c r="B43" s="36" t="s">
        <v>8</v>
      </c>
      <c r="C43" s="36" t="s">
        <v>117</v>
      </c>
      <c r="D43" s="36" t="s">
        <v>185</v>
      </c>
      <c r="E43" s="63">
        <v>2.64</v>
      </c>
      <c r="F43" s="63">
        <v>2.93</v>
      </c>
      <c r="G43" s="26" t="s">
        <v>251</v>
      </c>
      <c r="H43" s="471">
        <f>VLOOKUP(A43,'Общий список'!$B:$F,3,0)</f>
        <v>49990</v>
      </c>
      <c r="I43" s="471">
        <f>VLOOKUP(B43,'Общий список'!$B:$F,3,0)</f>
        <v>8000</v>
      </c>
      <c r="J43" s="470">
        <f t="shared" si="1"/>
        <v>27836</v>
      </c>
      <c r="K43" s="287">
        <f>VLOOKUP(A43,'Общий список'!B:H,7,FALSE)+VLOOKUP(B43,'Общий список'!B:H,7,FALSE)</f>
        <v>41990</v>
      </c>
    </row>
    <row r="44" spans="1:13" outlineLevel="1">
      <c r="A44" s="192" t="s">
        <v>311</v>
      </c>
      <c r="B44" s="36" t="s">
        <v>8</v>
      </c>
      <c r="C44" s="36" t="s">
        <v>117</v>
      </c>
      <c r="D44" s="36" t="s">
        <v>185</v>
      </c>
      <c r="E44" s="63">
        <v>3.52</v>
      </c>
      <c r="F44" s="63">
        <v>3.81</v>
      </c>
      <c r="G44" s="26" t="s">
        <v>251</v>
      </c>
      <c r="H44" s="471">
        <f>VLOOKUP(A44,'Общий список'!$B:$F,3,0)</f>
        <v>56990</v>
      </c>
      <c r="I44" s="471">
        <f>VLOOKUP(B44,'Общий список'!$B:$F,3,0)</f>
        <v>8000</v>
      </c>
      <c r="J44" s="470">
        <f t="shared" si="1"/>
        <v>30916</v>
      </c>
      <c r="K44" s="287">
        <f>VLOOKUP(A44,'Общий список'!B:H,7,FALSE)+VLOOKUP(B44,'Общий список'!B:H,7,FALSE)</f>
        <v>46990</v>
      </c>
    </row>
    <row r="45" spans="1:13" outlineLevel="1">
      <c r="A45" s="192" t="s">
        <v>312</v>
      </c>
      <c r="B45" s="36" t="s">
        <v>8</v>
      </c>
      <c r="C45" s="36" t="s">
        <v>117</v>
      </c>
      <c r="D45" s="36" t="s">
        <v>185</v>
      </c>
      <c r="E45" s="63">
        <v>5.28</v>
      </c>
      <c r="F45" s="63">
        <v>5.57</v>
      </c>
      <c r="G45" s="26" t="s">
        <v>251</v>
      </c>
      <c r="H45" s="471">
        <f>VLOOKUP(A45,'Общий список'!$B:$F,3,0)</f>
        <v>59990</v>
      </c>
      <c r="I45" s="471">
        <f>VLOOKUP(B45,'Общий список'!$B:$F,3,0)</f>
        <v>8000</v>
      </c>
      <c r="J45" s="470">
        <f t="shared" si="1"/>
        <v>32236</v>
      </c>
      <c r="K45" s="287">
        <f>VLOOKUP(A45,'Общий список'!B:H,7,FALSE)+VLOOKUP(B45,'Общий список'!B:H,7,FALSE)</f>
        <v>48990</v>
      </c>
    </row>
    <row r="46" spans="1:13" outlineLevel="1">
      <c r="A46" s="192" t="s">
        <v>188</v>
      </c>
      <c r="B46" s="36" t="s">
        <v>8</v>
      </c>
      <c r="C46" s="36" t="s">
        <v>117</v>
      </c>
      <c r="D46" s="36" t="s">
        <v>185</v>
      </c>
      <c r="E46" s="63">
        <v>3.52</v>
      </c>
      <c r="F46" s="63">
        <v>3.81</v>
      </c>
      <c r="G46" s="26" t="s">
        <v>251</v>
      </c>
      <c r="H46" s="473">
        <f>VLOOKUP(A46,'Общий список'!$B:$F,3,0)</f>
        <v>56990</v>
      </c>
      <c r="I46" s="473">
        <f>VLOOKUP(B46,'Общий список'!$B:$F,3,0)</f>
        <v>8000</v>
      </c>
      <c r="J46" s="416">
        <f t="shared" si="1"/>
        <v>30916</v>
      </c>
      <c r="K46" s="287">
        <f>VLOOKUP(A46,'Общий список'!B:H,7,FALSE)+VLOOKUP(B46,'Общий список'!B:H,7,FALSE)</f>
        <v>55990</v>
      </c>
      <c r="L46" s="29" t="s">
        <v>736</v>
      </c>
    </row>
    <row r="47" spans="1:13" outlineLevel="1">
      <c r="A47" s="194" t="s">
        <v>189</v>
      </c>
      <c r="B47" s="59" t="s">
        <v>8</v>
      </c>
      <c r="C47" s="59" t="s">
        <v>117</v>
      </c>
      <c r="D47" s="59" t="s">
        <v>185</v>
      </c>
      <c r="E47" s="64">
        <v>5.28</v>
      </c>
      <c r="F47" s="64">
        <v>5.57</v>
      </c>
      <c r="G47" s="27" t="s">
        <v>251</v>
      </c>
      <c r="H47" s="474">
        <f>VLOOKUP(A47,'Общий список'!$B:$F,3,0)</f>
        <v>59990</v>
      </c>
      <c r="I47" s="474">
        <f>VLOOKUP(B47,'Общий список'!$B:$F,3,0)</f>
        <v>8000</v>
      </c>
      <c r="J47" s="416">
        <f t="shared" si="1"/>
        <v>32236</v>
      </c>
      <c r="K47" s="287">
        <f>VLOOKUP(A47,'Общий список'!B:H,7,FALSE)+VLOOKUP(B47,'Общий список'!B:H,7,FALSE)</f>
        <v>57990</v>
      </c>
      <c r="L47" s="29" t="s">
        <v>736</v>
      </c>
    </row>
    <row r="48" spans="1:13" outlineLevel="1">
      <c r="A48" s="85"/>
      <c r="B48" s="87"/>
      <c r="C48" s="87"/>
      <c r="D48" s="87"/>
      <c r="E48" s="87"/>
      <c r="F48" s="87"/>
      <c r="G48" s="30"/>
      <c r="H48" s="84"/>
      <c r="I48" s="84"/>
      <c r="J48" s="88"/>
      <c r="K48" s="88"/>
    </row>
    <row r="49" spans="1:14" s="34" customFormat="1" ht="75" customHeight="1">
      <c r="A49" s="524" t="s">
        <v>788</v>
      </c>
      <c r="B49" s="525"/>
      <c r="C49" s="525"/>
      <c r="D49" s="525"/>
      <c r="E49" s="525"/>
      <c r="F49" s="526" t="s">
        <v>791</v>
      </c>
      <c r="G49" s="526"/>
      <c r="H49" s="543" t="s">
        <v>799</v>
      </c>
      <c r="I49" s="543"/>
      <c r="J49" s="370"/>
      <c r="K49" s="370"/>
    </row>
    <row r="50" spans="1:14" ht="19.5" customHeight="1" outlineLevel="1">
      <c r="A50" s="61"/>
      <c r="B50" s="87"/>
      <c r="C50" s="87"/>
      <c r="D50" s="87"/>
      <c r="E50" s="87"/>
      <c r="F50" s="87"/>
      <c r="G50" s="30"/>
      <c r="H50" s="84"/>
      <c r="I50" s="84"/>
      <c r="J50" s="88"/>
      <c r="K50" s="88"/>
    </row>
    <row r="51" spans="1:14" outlineLevel="1">
      <c r="A51" s="190" t="s">
        <v>678</v>
      </c>
      <c r="B51" s="90" t="s">
        <v>114</v>
      </c>
      <c r="C51" s="58" t="s">
        <v>117</v>
      </c>
      <c r="D51" s="58" t="s">
        <v>185</v>
      </c>
      <c r="E51" s="62">
        <v>2.0499999999999998</v>
      </c>
      <c r="F51" s="62">
        <v>2.35</v>
      </c>
      <c r="G51" s="25" t="str">
        <f>VLOOKUP(A51,'Общий список'!B:E,4,0)</f>
        <v>K_PREM</v>
      </c>
      <c r="H51" s="469">
        <f>VLOOKUP(A51,'Общий список'!$B:$F,3,0)</f>
        <v>56990</v>
      </c>
      <c r="I51" s="469"/>
      <c r="J51" s="470">
        <f t="shared" ref="J51:J59" si="2">ROUND(H51*(1-$J$4)+I51*(1-$J$6),0)</f>
        <v>25076</v>
      </c>
      <c r="K51" s="287">
        <f>VLOOKUP(A51,'Общий список'!B:H,7,FALSE)</f>
        <v>37990</v>
      </c>
      <c r="L51" s="12" t="s">
        <v>245</v>
      </c>
    </row>
    <row r="52" spans="1:14" outlineLevel="1">
      <c r="A52" s="192" t="s">
        <v>679</v>
      </c>
      <c r="B52" s="91" t="s">
        <v>114</v>
      </c>
      <c r="C52" s="36" t="s">
        <v>117</v>
      </c>
      <c r="D52" s="36" t="s">
        <v>185</v>
      </c>
      <c r="E52" s="63">
        <v>2.64</v>
      </c>
      <c r="F52" s="63">
        <v>2.93</v>
      </c>
      <c r="G52" s="26" t="str">
        <f>VLOOKUP(A52,'Общий список'!B:E,4,0)</f>
        <v>K_PREM</v>
      </c>
      <c r="H52" s="471">
        <f>VLOOKUP(A52,'Общий список'!$B:$F,3,0)</f>
        <v>57990</v>
      </c>
      <c r="I52" s="471"/>
      <c r="J52" s="470">
        <f t="shared" si="2"/>
        <v>25516</v>
      </c>
      <c r="K52" s="287">
        <f>VLOOKUP(A52,'Общий список'!B:H,7,FALSE)</f>
        <v>38990</v>
      </c>
      <c r="L52" s="12" t="s">
        <v>245</v>
      </c>
    </row>
    <row r="53" spans="1:14" outlineLevel="1">
      <c r="A53" s="192" t="s">
        <v>680</v>
      </c>
      <c r="B53" s="91" t="s">
        <v>114</v>
      </c>
      <c r="C53" s="36" t="s">
        <v>117</v>
      </c>
      <c r="D53" s="36" t="s">
        <v>185</v>
      </c>
      <c r="E53" s="63">
        <v>3.52</v>
      </c>
      <c r="F53" s="63">
        <v>4.0999999999999996</v>
      </c>
      <c r="G53" s="26" t="str">
        <f>VLOOKUP(A53,'Общий список'!B:E,4,0)</f>
        <v>K_PREM</v>
      </c>
      <c r="H53" s="471">
        <f>VLOOKUP(A53,'Общий список'!$B:$F,3,0)</f>
        <v>59990</v>
      </c>
      <c r="I53" s="471"/>
      <c r="J53" s="470">
        <f t="shared" si="2"/>
        <v>26396</v>
      </c>
      <c r="K53" s="287">
        <f>VLOOKUP(A53,'Общий список'!B:H,7,FALSE)</f>
        <v>39990</v>
      </c>
      <c r="L53" s="12" t="s">
        <v>245</v>
      </c>
    </row>
    <row r="54" spans="1:14" outlineLevel="1">
      <c r="A54" s="192" t="s">
        <v>681</v>
      </c>
      <c r="B54" s="91" t="s">
        <v>114</v>
      </c>
      <c r="C54" s="36" t="s">
        <v>117</v>
      </c>
      <c r="D54" s="36" t="s">
        <v>185</v>
      </c>
      <c r="E54" s="63">
        <v>5.28</v>
      </c>
      <c r="F54" s="63">
        <v>5.42</v>
      </c>
      <c r="G54" s="26" t="str">
        <f>VLOOKUP(A54,'Общий список'!B:E,4,0)</f>
        <v>K_PREM</v>
      </c>
      <c r="H54" s="471">
        <f>VLOOKUP(A54,'Общий список'!$B:$F,3,0)</f>
        <v>64990</v>
      </c>
      <c r="I54" s="471"/>
      <c r="J54" s="470">
        <f t="shared" si="2"/>
        <v>28596</v>
      </c>
      <c r="K54" s="287">
        <f>VLOOKUP(A54,'Общий список'!B:H,7,FALSE)</f>
        <v>42990</v>
      </c>
      <c r="L54" s="12" t="s">
        <v>245</v>
      </c>
    </row>
    <row r="55" spans="1:14" outlineLevel="1">
      <c r="A55" s="192" t="s">
        <v>568</v>
      </c>
      <c r="B55" s="91" t="s">
        <v>114</v>
      </c>
      <c r="C55" s="36" t="s">
        <v>117</v>
      </c>
      <c r="D55" s="36" t="s">
        <v>185</v>
      </c>
      <c r="E55" s="63">
        <v>2.0499999999999998</v>
      </c>
      <c r="F55" s="63">
        <v>2.35</v>
      </c>
      <c r="G55" s="26" t="str">
        <f>VLOOKUP(A55,'Общий список'!B:E,4,0)</f>
        <v>K_PREM</v>
      </c>
      <c r="H55" s="471">
        <f>VLOOKUP(A55,'Общий список'!$B:$F,3,0)</f>
        <v>56990</v>
      </c>
      <c r="I55" s="471"/>
      <c r="J55" s="470">
        <f t="shared" si="2"/>
        <v>25076</v>
      </c>
      <c r="K55" s="287">
        <f>VLOOKUP(A55,'Общий список'!B:H,7,FALSE)</f>
        <v>37990</v>
      </c>
      <c r="L55" s="29" t="s">
        <v>736</v>
      </c>
    </row>
    <row r="56" spans="1:14" outlineLevel="1">
      <c r="A56" s="192" t="s">
        <v>569</v>
      </c>
      <c r="B56" s="91" t="s">
        <v>114</v>
      </c>
      <c r="C56" s="36" t="s">
        <v>117</v>
      </c>
      <c r="D56" s="36" t="s">
        <v>185</v>
      </c>
      <c r="E56" s="63">
        <v>2.64</v>
      </c>
      <c r="F56" s="63">
        <v>2.93</v>
      </c>
      <c r="G56" s="26" t="str">
        <f>VLOOKUP(A56,'Общий список'!B:E,4,0)</f>
        <v>K_PREM</v>
      </c>
      <c r="H56" s="471">
        <f>VLOOKUP(A56,'Общий список'!$B:$F,3,0)</f>
        <v>57990</v>
      </c>
      <c r="I56" s="471"/>
      <c r="J56" s="470">
        <f t="shared" si="2"/>
        <v>25516</v>
      </c>
      <c r="K56" s="287">
        <f>VLOOKUP(A56,'Общий список'!B:H,7,FALSE)</f>
        <v>38990</v>
      </c>
      <c r="L56" s="29" t="s">
        <v>736</v>
      </c>
    </row>
    <row r="57" spans="1:14" outlineLevel="1">
      <c r="A57" s="192" t="s">
        <v>570</v>
      </c>
      <c r="B57" s="91" t="s">
        <v>114</v>
      </c>
      <c r="C57" s="36" t="s">
        <v>117</v>
      </c>
      <c r="D57" s="36" t="s">
        <v>185</v>
      </c>
      <c r="E57" s="63">
        <v>3.52</v>
      </c>
      <c r="F57" s="63">
        <v>3.81</v>
      </c>
      <c r="G57" s="26" t="str">
        <f>VLOOKUP(A57,'Общий список'!B:E,4,0)</f>
        <v>K_PREM</v>
      </c>
      <c r="H57" s="471">
        <f>VLOOKUP(A57,'Общий список'!$B:$F,3,0)</f>
        <v>59990</v>
      </c>
      <c r="I57" s="471"/>
      <c r="J57" s="470">
        <f t="shared" si="2"/>
        <v>26396</v>
      </c>
      <c r="K57" s="287">
        <f>VLOOKUP(A57,'Общий список'!B:H,7,FALSE)</f>
        <v>39990</v>
      </c>
      <c r="L57" s="29" t="s">
        <v>736</v>
      </c>
    </row>
    <row r="58" spans="1:14" outlineLevel="1">
      <c r="A58" s="192" t="s">
        <v>571</v>
      </c>
      <c r="B58" s="91" t="s">
        <v>114</v>
      </c>
      <c r="C58" s="36" t="s">
        <v>117</v>
      </c>
      <c r="D58" s="36" t="s">
        <v>185</v>
      </c>
      <c r="E58" s="63">
        <v>5.28</v>
      </c>
      <c r="F58" s="63">
        <v>5.57</v>
      </c>
      <c r="G58" s="26" t="str">
        <f>VLOOKUP(A58,'Общий список'!B:E,4,0)</f>
        <v>K_PREM</v>
      </c>
      <c r="H58" s="471">
        <f>VLOOKUP(A58,'Общий список'!$B:$F,3,0)</f>
        <v>64990</v>
      </c>
      <c r="I58" s="471"/>
      <c r="J58" s="470">
        <f t="shared" si="2"/>
        <v>28596</v>
      </c>
      <c r="K58" s="287">
        <f>VLOOKUP(A58,'Общий список'!B:H,7,FALSE)</f>
        <v>42990</v>
      </c>
      <c r="L58" s="29" t="s">
        <v>736</v>
      </c>
    </row>
    <row r="59" spans="1:14" outlineLevel="1">
      <c r="A59" s="194" t="s">
        <v>620</v>
      </c>
      <c r="B59" s="384" t="s">
        <v>114</v>
      </c>
      <c r="C59" s="59" t="s">
        <v>117</v>
      </c>
      <c r="D59" s="59" t="s">
        <v>185</v>
      </c>
      <c r="E59" s="64">
        <v>2.0499999999999998</v>
      </c>
      <c r="F59" s="64">
        <v>2.34</v>
      </c>
      <c r="G59" s="27" t="str">
        <f>VLOOKUP(A59,'Общий список'!B:E,4,0)</f>
        <v>K_PREM</v>
      </c>
      <c r="H59" s="472">
        <f>VLOOKUP(A59,'Общий список'!$B:$F,3,0)</f>
        <v>56990</v>
      </c>
      <c r="I59" s="472"/>
      <c r="J59" s="470">
        <f t="shared" si="2"/>
        <v>25076</v>
      </c>
      <c r="K59" s="287">
        <f>VLOOKUP(A59,'Общий список'!B:H,7,FALSE)</f>
        <v>37990</v>
      </c>
      <c r="L59" s="29" t="s">
        <v>736</v>
      </c>
    </row>
    <row r="60" spans="1:14" ht="19.5" customHeight="1" outlineLevel="1">
      <c r="A60" s="61"/>
      <c r="B60" s="87"/>
      <c r="C60" s="87"/>
      <c r="D60" s="87"/>
      <c r="E60" s="87"/>
      <c r="F60" s="87"/>
      <c r="G60" s="30"/>
      <c r="H60" s="84"/>
      <c r="I60" s="84"/>
      <c r="J60" s="88"/>
      <c r="K60" s="88"/>
    </row>
    <row r="61" spans="1:14" ht="21" hidden="1" outlineLevel="1">
      <c r="A61" s="46" t="s">
        <v>781</v>
      </c>
      <c r="B61" s="52"/>
      <c r="C61" s="53"/>
      <c r="D61" s="45"/>
      <c r="E61" s="45"/>
      <c r="F61" s="45"/>
      <c r="G61" s="45"/>
      <c r="H61" s="32"/>
      <c r="I61" s="33"/>
      <c r="J61" s="33"/>
      <c r="K61" s="437"/>
      <c r="L61" s="86"/>
      <c r="M61" s="301"/>
      <c r="N61" s="301"/>
    </row>
    <row r="62" spans="1:14" ht="25.5" hidden="1" customHeight="1">
      <c r="A62" s="24"/>
      <c r="B62" s="56"/>
      <c r="C62" s="57"/>
      <c r="D62" s="42"/>
      <c r="E62" s="42"/>
      <c r="F62" s="42"/>
      <c r="G62" s="42"/>
      <c r="H62" s="266"/>
      <c r="I62" s="69"/>
      <c r="J62" s="43"/>
      <c r="K62" s="43"/>
      <c r="M62" s="301"/>
      <c r="N62" s="301"/>
    </row>
    <row r="63" spans="1:14" ht="24" hidden="1" customHeight="1">
      <c r="A63" s="190" t="s">
        <v>36</v>
      </c>
      <c r="B63" s="547" t="s">
        <v>205</v>
      </c>
      <c r="C63" s="548"/>
      <c r="D63" s="548"/>
      <c r="E63" s="548"/>
      <c r="F63" s="548"/>
      <c r="G63" s="549"/>
      <c r="H63" s="167" t="str">
        <f>VLOOKUP(A63,'Общий список'!B:E,4,0)</f>
        <v>D_ACC</v>
      </c>
      <c r="I63" s="451" t="e">
        <f>VLOOKUP(A63,'Общий список'!$B:$F,3,0)</f>
        <v>#N/A</v>
      </c>
      <c r="J63" s="416" t="e">
        <f>ROUND(I63*(1-$J$6),0)</f>
        <v>#N/A</v>
      </c>
      <c r="K63" s="287" t="e">
        <f>VLOOKUP(A63,'Общий список'!B:H,7,FALSE)</f>
        <v>#N/A</v>
      </c>
      <c r="L63" s="301"/>
      <c r="M63" s="301"/>
      <c r="N63" s="301"/>
    </row>
    <row r="64" spans="1:14" ht="24.75" hidden="1" customHeight="1">
      <c r="A64" s="192" t="s">
        <v>207</v>
      </c>
      <c r="B64" s="544" t="s">
        <v>593</v>
      </c>
      <c r="C64" s="545"/>
      <c r="D64" s="545"/>
      <c r="E64" s="545"/>
      <c r="F64" s="545"/>
      <c r="G64" s="546"/>
      <c r="H64" s="26" t="str">
        <f>VLOOKUP(A64,'Общий список'!B:E,4,0)</f>
        <v>D_ACC</v>
      </c>
      <c r="I64" s="399" t="e">
        <f>VLOOKUP(A64,'Общий список'!$B:$F,3,0)</f>
        <v>#N/A</v>
      </c>
      <c r="J64" s="416" t="e">
        <f t="shared" ref="J64:J70" si="3">ROUND(I64*(1-$J$6),0)</f>
        <v>#N/A</v>
      </c>
      <c r="K64" s="287" t="e">
        <f>VLOOKUP(A64,'Общий список'!B:H,7,FALSE)</f>
        <v>#N/A</v>
      </c>
      <c r="L64" s="301"/>
    </row>
    <row r="65" spans="1:14" ht="24.75" hidden="1" customHeight="1">
      <c r="A65" s="192" t="s">
        <v>782</v>
      </c>
      <c r="B65" s="544" t="s">
        <v>593</v>
      </c>
      <c r="C65" s="545"/>
      <c r="D65" s="545"/>
      <c r="E65" s="545"/>
      <c r="F65" s="545"/>
      <c r="G65" s="546"/>
      <c r="H65" s="26" t="str">
        <f>VLOOKUP(A65,'Общий список'!B:E,4,0)</f>
        <v>D_ACC</v>
      </c>
      <c r="I65" s="399" t="e">
        <f>VLOOKUP(A65,'Общий список'!$B:$F,3,0)</f>
        <v>#N/A</v>
      </c>
      <c r="J65" s="416" t="e">
        <f>ROUND(I65*(1-$J$6),0)</f>
        <v>#N/A</v>
      </c>
      <c r="K65" s="287" t="e">
        <f>VLOOKUP(A65,'Общий список'!B:H,7,FALSE)</f>
        <v>#N/A</v>
      </c>
      <c r="L65" s="301"/>
    </row>
    <row r="66" spans="1:14" ht="24.75" hidden="1" customHeight="1">
      <c r="A66" s="192" t="s">
        <v>783</v>
      </c>
      <c r="B66" s="544" t="s">
        <v>593</v>
      </c>
      <c r="C66" s="545"/>
      <c r="D66" s="545"/>
      <c r="E66" s="545"/>
      <c r="F66" s="545"/>
      <c r="G66" s="546"/>
      <c r="H66" s="26" t="str">
        <f>VLOOKUP(A66,'Общий список'!B:E,4,0)</f>
        <v>D_ACC</v>
      </c>
      <c r="I66" s="399" t="e">
        <f>VLOOKUP(A66,'Общий список'!$B:$F,3,0)</f>
        <v>#N/A</v>
      </c>
      <c r="J66" s="416" t="e">
        <f>ROUND(I66*(1-$J$6),0)</f>
        <v>#N/A</v>
      </c>
      <c r="K66" s="287" t="e">
        <f>VLOOKUP(A66,'Общий список'!B:H,7,FALSE)</f>
        <v>#N/A</v>
      </c>
      <c r="L66" s="301"/>
    </row>
    <row r="67" spans="1:14" ht="24.75" hidden="1" customHeight="1">
      <c r="A67" s="192" t="s">
        <v>784</v>
      </c>
      <c r="B67" s="544" t="s">
        <v>786</v>
      </c>
      <c r="C67" s="545"/>
      <c r="D67" s="545"/>
      <c r="E67" s="545"/>
      <c r="F67" s="545"/>
      <c r="G67" s="546"/>
      <c r="H67" s="26" t="str">
        <f>VLOOKUP(A67,'Общий список'!B:E,4,0)</f>
        <v>D_ACC</v>
      </c>
      <c r="I67" s="399" t="e">
        <f>VLOOKUP(A67,'Общий список'!$B:$F,3,0)</f>
        <v>#N/A</v>
      </c>
      <c r="J67" s="416" t="e">
        <f>ROUND(I67*(1-$J$6),0)</f>
        <v>#N/A</v>
      </c>
      <c r="K67" s="287" t="e">
        <f>VLOOKUP(A67,'Общий список'!B:H,7,FALSE)</f>
        <v>#N/A</v>
      </c>
      <c r="L67" s="301"/>
    </row>
    <row r="68" spans="1:14" ht="24.75" hidden="1" customHeight="1">
      <c r="A68" s="192" t="s">
        <v>785</v>
      </c>
      <c r="B68" s="544" t="s">
        <v>786</v>
      </c>
      <c r="C68" s="545"/>
      <c r="D68" s="545"/>
      <c r="E68" s="545"/>
      <c r="F68" s="545"/>
      <c r="G68" s="546"/>
      <c r="H68" s="26" t="str">
        <f>VLOOKUP(A68,'Общий список'!B:E,4,0)</f>
        <v>D_ACC</v>
      </c>
      <c r="I68" s="399" t="e">
        <f>VLOOKUP(A68,'Общий список'!$B:$F,3,0)</f>
        <v>#N/A</v>
      </c>
      <c r="J68" s="416" t="e">
        <f>ROUND(I68*(1-$J$6),0)</f>
        <v>#N/A</v>
      </c>
      <c r="K68" s="287" t="e">
        <f>VLOOKUP(A68,'Общий список'!B:H,7,FALSE)</f>
        <v>#N/A</v>
      </c>
      <c r="L68" s="301"/>
    </row>
    <row r="69" spans="1:14" hidden="1">
      <c r="A69" s="192" t="s">
        <v>39</v>
      </c>
      <c r="B69" s="544" t="s">
        <v>204</v>
      </c>
      <c r="C69" s="545"/>
      <c r="D69" s="545"/>
      <c r="E69" s="545"/>
      <c r="F69" s="545"/>
      <c r="G69" s="546"/>
      <c r="H69" s="26" t="str">
        <f>VLOOKUP(A69,'Общий список'!B:E,4,0)</f>
        <v>D_ACC</v>
      </c>
      <c r="I69" s="399" t="e">
        <f>VLOOKUP(A69,'Общий список'!$B:$F,3,0)</f>
        <v>#N/A</v>
      </c>
      <c r="J69" s="416" t="e">
        <f t="shared" si="3"/>
        <v>#N/A</v>
      </c>
      <c r="K69" s="287" t="e">
        <f>VLOOKUP(A69,'Общий список'!B:H,7,FALSE)</f>
        <v>#N/A</v>
      </c>
      <c r="L69" s="301"/>
      <c r="M69" s="301"/>
      <c r="N69" s="301"/>
    </row>
    <row r="70" spans="1:14" hidden="1">
      <c r="A70" s="192" t="s">
        <v>37</v>
      </c>
      <c r="B70" s="544" t="s">
        <v>206</v>
      </c>
      <c r="C70" s="545"/>
      <c r="D70" s="545"/>
      <c r="E70" s="545"/>
      <c r="F70" s="545"/>
      <c r="G70" s="546"/>
      <c r="H70" s="26" t="str">
        <f>VLOOKUP(A70,'Общий список'!B:E,4,0)</f>
        <v>D_ACC</v>
      </c>
      <c r="I70" s="399">
        <f>VLOOKUP(A70,'Общий список'!$B:$F,3,0)</f>
        <v>45</v>
      </c>
      <c r="J70" s="416">
        <f t="shared" si="3"/>
        <v>33</v>
      </c>
      <c r="K70" s="287">
        <f>VLOOKUP(A70,'Общий список'!B:H,7,FALSE)</f>
        <v>0</v>
      </c>
      <c r="L70" s="301"/>
    </row>
    <row r="71" spans="1:14" hidden="1">
      <c r="A71" s="194" t="s">
        <v>682</v>
      </c>
      <c r="B71" s="557" t="s">
        <v>204</v>
      </c>
      <c r="C71" s="558"/>
      <c r="D71" s="558"/>
      <c r="E71" s="558"/>
      <c r="F71" s="558"/>
      <c r="G71" s="559"/>
      <c r="H71" s="449" t="str">
        <f>VLOOKUP(A71,'Общий список'!B:E,4,0)</f>
        <v>D_ACC</v>
      </c>
      <c r="I71" s="400" t="e">
        <f>VLOOKUP(A71,'Общий список'!$B:$F,3,0)</f>
        <v>#N/A</v>
      </c>
      <c r="J71" s="416" t="e">
        <f>ROUND(I71*(1-$J$6),0)</f>
        <v>#N/A</v>
      </c>
      <c r="K71" s="287" t="e">
        <f>VLOOKUP(A71,'Общий список'!B:H,7,FALSE)</f>
        <v>#N/A</v>
      </c>
      <c r="L71" s="301"/>
    </row>
    <row r="72" spans="1:14" ht="19.5" customHeight="1" outlineLevel="1">
      <c r="A72" s="61"/>
      <c r="B72" s="87"/>
      <c r="C72" s="87"/>
      <c r="D72" s="87"/>
      <c r="E72" s="87"/>
      <c r="F72" s="87"/>
      <c r="G72" s="30"/>
      <c r="H72" s="84"/>
      <c r="I72" s="84"/>
      <c r="J72" s="88"/>
      <c r="K72" s="88"/>
    </row>
    <row r="73" spans="1:14" ht="36" customHeight="1">
      <c r="A73" s="201" t="s">
        <v>224</v>
      </c>
      <c r="B73" s="202"/>
      <c r="C73" s="44"/>
      <c r="D73" s="45"/>
      <c r="E73" s="53"/>
      <c r="F73" s="45"/>
      <c r="G73" s="32"/>
      <c r="H73" s="32"/>
      <c r="I73" s="32"/>
      <c r="J73" s="33"/>
      <c r="K73" s="33"/>
    </row>
    <row r="74" spans="1:14" ht="33" customHeight="1">
      <c r="A74" s="203"/>
      <c r="B74" s="204"/>
      <c r="C74" s="204"/>
      <c r="D74" s="556" t="s">
        <v>225</v>
      </c>
      <c r="E74" s="556"/>
      <c r="F74" s="556"/>
      <c r="G74" s="521" t="s">
        <v>130</v>
      </c>
      <c r="H74" s="522"/>
      <c r="I74" s="512" t="s">
        <v>358</v>
      </c>
      <c r="J74" s="513"/>
      <c r="K74" s="514"/>
    </row>
    <row r="75" spans="1:14" ht="33" customHeight="1">
      <c r="A75" s="108"/>
      <c r="B75" s="358"/>
      <c r="C75" s="358"/>
      <c r="D75" s="515" t="s">
        <v>590</v>
      </c>
      <c r="E75" s="515"/>
      <c r="F75" s="515"/>
      <c r="G75" s="510">
        <v>5990</v>
      </c>
      <c r="H75" s="511">
        <v>6490</v>
      </c>
      <c r="I75" s="512">
        <v>4790</v>
      </c>
      <c r="J75" s="513"/>
      <c r="K75" s="514"/>
    </row>
    <row r="76" spans="1:14" ht="36" customHeight="1">
      <c r="A76" s="108"/>
      <c r="B76" s="205"/>
      <c r="C76" s="205"/>
      <c r="D76" s="515" t="s">
        <v>591</v>
      </c>
      <c r="E76" s="515"/>
      <c r="F76" s="515"/>
      <c r="G76" s="516">
        <v>2990</v>
      </c>
      <c r="H76" s="517"/>
      <c r="I76" s="512">
        <v>2290</v>
      </c>
      <c r="J76" s="513"/>
      <c r="K76" s="514"/>
    </row>
    <row r="77" spans="1:14" ht="36" customHeight="1">
      <c r="A77" s="108"/>
      <c r="B77" s="205"/>
      <c r="C77" s="205"/>
      <c r="D77" s="515" t="s">
        <v>592</v>
      </c>
      <c r="E77" s="515"/>
      <c r="F77" s="515"/>
      <c r="G77" s="516">
        <v>5890</v>
      </c>
      <c r="H77" s="517"/>
      <c r="I77" s="512">
        <v>4490</v>
      </c>
      <c r="J77" s="513"/>
      <c r="K77" s="514"/>
    </row>
    <row r="78" spans="1:14" ht="29.25" customHeight="1">
      <c r="A78" s="124"/>
      <c r="B78" s="206"/>
      <c r="C78" s="206"/>
      <c r="D78" s="515" t="s">
        <v>227</v>
      </c>
      <c r="E78" s="515"/>
      <c r="F78" s="515"/>
      <c r="G78" s="554" t="s">
        <v>228</v>
      </c>
      <c r="H78" s="554"/>
      <c r="I78" s="555" t="s">
        <v>229</v>
      </c>
      <c r="J78" s="555"/>
      <c r="K78" s="555"/>
    </row>
    <row r="79" spans="1:14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</row>
  </sheetData>
  <autoFilter ref="A8:K8"/>
  <mergeCells count="50">
    <mergeCell ref="B69:G69"/>
    <mergeCell ref="B70:G70"/>
    <mergeCell ref="B64:G64"/>
    <mergeCell ref="D75:F75"/>
    <mergeCell ref="G75:H75"/>
    <mergeCell ref="B71:G71"/>
    <mergeCell ref="B67:G67"/>
    <mergeCell ref="B68:G68"/>
    <mergeCell ref="G78:H78"/>
    <mergeCell ref="I78:K78"/>
    <mergeCell ref="D74:F74"/>
    <mergeCell ref="D76:F76"/>
    <mergeCell ref="D78:F78"/>
    <mergeCell ref="G74:H74"/>
    <mergeCell ref="I74:K74"/>
    <mergeCell ref="G76:H76"/>
    <mergeCell ref="I76:K76"/>
    <mergeCell ref="I75:K75"/>
    <mergeCell ref="D77:F77"/>
    <mergeCell ref="G77:H77"/>
    <mergeCell ref="I77:K77"/>
    <mergeCell ref="C7:C8"/>
    <mergeCell ref="D7:D8"/>
    <mergeCell ref="E7:F7"/>
    <mergeCell ref="G7:G8"/>
    <mergeCell ref="H10:J10"/>
    <mergeCell ref="F10:G10"/>
    <mergeCell ref="J7:J8"/>
    <mergeCell ref="K7:K8"/>
    <mergeCell ref="H20:I20"/>
    <mergeCell ref="F25:G25"/>
    <mergeCell ref="H25:I25"/>
    <mergeCell ref="A40:E40"/>
    <mergeCell ref="F40:G40"/>
    <mergeCell ref="H40:I40"/>
    <mergeCell ref="A20:E20"/>
    <mergeCell ref="A25:E25"/>
    <mergeCell ref="A32:E32"/>
    <mergeCell ref="F32:G32"/>
    <mergeCell ref="F20:G20"/>
    <mergeCell ref="H32:I32"/>
    <mergeCell ref="A10:E10"/>
    <mergeCell ref="H7:I7"/>
    <mergeCell ref="A7:B7"/>
    <mergeCell ref="A49:E49"/>
    <mergeCell ref="F49:G49"/>
    <mergeCell ref="H49:I49"/>
    <mergeCell ref="B65:G65"/>
    <mergeCell ref="B66:G66"/>
    <mergeCell ref="B63:G63"/>
  </mergeCells>
  <conditionalFormatting sqref="I4:I6">
    <cfRule type="cellIs" dxfId="34" priority="259" operator="lessThan">
      <formula>#REF!</formula>
    </cfRule>
  </conditionalFormatting>
  <hyperlinks>
    <hyperlink ref="A6" location="Содержание!A1" display="К СОДЕРЖАНИЮ"/>
    <hyperlink ref="A73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Q174"/>
  <sheetViews>
    <sheetView showGridLines="0" topLeftCell="I1" zoomScale="85" zoomScaleNormal="85" workbookViewId="0">
      <pane ySplit="7" topLeftCell="A26" activePane="bottomLeft" state="frozen"/>
      <selection activeCell="L1" sqref="L1"/>
      <selection pane="bottomLeft" activeCell="L5" sqref="L5"/>
    </sheetView>
  </sheetViews>
  <sheetFormatPr defaultColWidth="21.109375" defaultRowHeight="13.8" outlineLevelRow="1"/>
  <cols>
    <col min="1" max="1" width="21.5546875" style="12" customWidth="1"/>
    <col min="2" max="2" width="33.6640625" style="12" customWidth="1"/>
    <col min="3" max="3" width="13.33203125" style="16" customWidth="1"/>
    <col min="4" max="4" width="12.6640625" style="12" customWidth="1"/>
    <col min="5" max="5" width="12.21875" style="12" customWidth="1"/>
    <col min="6" max="6" width="14.44140625" style="12" customWidth="1"/>
    <col min="7" max="7" width="14.5546875" style="12" customWidth="1"/>
    <col min="8" max="8" width="21" style="12" customWidth="1"/>
    <col min="9" max="9" width="17" style="75" customWidth="1"/>
    <col min="10" max="10" width="15.33203125" style="75" customWidth="1"/>
    <col min="11" max="11" width="13.5546875" style="75" customWidth="1"/>
    <col min="12" max="12" width="14.77734375" style="168" customWidth="1"/>
    <col min="13" max="13" width="13.33203125" style="281" customWidth="1"/>
    <col min="14" max="16384" width="21.109375" style="12"/>
  </cols>
  <sheetData>
    <row r="1" spans="1:14" ht="58.5" customHeight="1">
      <c r="K1" s="211"/>
    </row>
    <row r="2" spans="1:14" ht="42.75" customHeight="1">
      <c r="A2" s="169"/>
      <c r="B2" s="77"/>
      <c r="C2" s="181"/>
      <c r="D2" s="77"/>
      <c r="E2" s="77"/>
      <c r="F2" s="77"/>
      <c r="G2" s="77"/>
      <c r="H2" s="74"/>
      <c r="I2" s="12"/>
      <c r="J2" s="170"/>
      <c r="L2" s="12"/>
      <c r="M2" s="282"/>
    </row>
    <row r="3" spans="1:14" ht="25.5" customHeight="1">
      <c r="A3" s="272" t="s">
        <v>379</v>
      </c>
      <c r="B3" s="23"/>
      <c r="C3" s="181"/>
      <c r="D3" s="77"/>
      <c r="E3" s="77"/>
      <c r="F3" s="77"/>
      <c r="G3" s="77"/>
      <c r="H3" s="23"/>
      <c r="I3" s="23"/>
      <c r="J3" s="170"/>
      <c r="M3" s="234"/>
    </row>
    <row r="4" spans="1:14" ht="21.75" customHeight="1">
      <c r="B4" s="171"/>
      <c r="D4" s="77"/>
      <c r="E4" s="77"/>
      <c r="F4" s="77"/>
      <c r="G4" s="77"/>
      <c r="H4" s="23"/>
      <c r="I4" s="23"/>
      <c r="J4" s="170"/>
      <c r="K4" s="160" t="s">
        <v>250</v>
      </c>
      <c r="L4" s="161">
        <v>0.56999999999999995</v>
      </c>
      <c r="M4" s="234"/>
    </row>
    <row r="5" spans="1:14" ht="26.25" customHeight="1">
      <c r="A5" s="22" t="s">
        <v>80</v>
      </c>
      <c r="B5" s="23"/>
      <c r="C5" s="181"/>
      <c r="D5" s="77"/>
      <c r="E5" s="77"/>
      <c r="F5" s="77"/>
      <c r="G5" s="77"/>
      <c r="H5" s="23"/>
      <c r="I5" s="23"/>
      <c r="J5" s="170"/>
      <c r="K5" s="160" t="s">
        <v>61</v>
      </c>
      <c r="L5" s="161">
        <v>0.27</v>
      </c>
      <c r="M5" s="235"/>
    </row>
    <row r="6" spans="1:14" ht="20.399999999999999" customHeight="1">
      <c r="A6" s="550" t="s">
        <v>115</v>
      </c>
      <c r="B6" s="566"/>
      <c r="C6" s="551"/>
      <c r="D6" s="567" t="s">
        <v>740</v>
      </c>
      <c r="E6" s="567" t="s">
        <v>741</v>
      </c>
      <c r="F6" s="550" t="s">
        <v>772</v>
      </c>
      <c r="G6" s="551"/>
      <c r="H6" s="569" t="s">
        <v>4</v>
      </c>
      <c r="I6" s="561" t="s">
        <v>459</v>
      </c>
      <c r="J6" s="562"/>
      <c r="K6" s="563"/>
      <c r="L6" s="564" t="s">
        <v>628</v>
      </c>
      <c r="M6" s="535" t="s">
        <v>612</v>
      </c>
    </row>
    <row r="7" spans="1:14" ht="39.75" customHeight="1">
      <c r="A7" s="49" t="s">
        <v>2</v>
      </c>
      <c r="B7" s="49" t="s">
        <v>3</v>
      </c>
      <c r="C7" s="49" t="s">
        <v>5</v>
      </c>
      <c r="D7" s="568"/>
      <c r="E7" s="568"/>
      <c r="F7" s="38" t="s">
        <v>100</v>
      </c>
      <c r="G7" s="37" t="s">
        <v>101</v>
      </c>
      <c r="H7" s="570"/>
      <c r="I7" s="50" t="s">
        <v>131</v>
      </c>
      <c r="J7" s="50" t="s">
        <v>132</v>
      </c>
      <c r="K7" s="50" t="s">
        <v>133</v>
      </c>
      <c r="L7" s="565"/>
      <c r="M7" s="535"/>
    </row>
    <row r="8" spans="1:14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280"/>
    </row>
    <row r="9" spans="1:14" ht="84.9" customHeight="1">
      <c r="A9" s="46" t="s">
        <v>813</v>
      </c>
      <c r="B9" s="52"/>
      <c r="C9" s="53"/>
      <c r="D9" s="45"/>
      <c r="E9" s="45"/>
      <c r="F9" s="526" t="s">
        <v>792</v>
      </c>
      <c r="G9" s="526"/>
      <c r="H9" s="526"/>
      <c r="I9" s="543" t="s">
        <v>794</v>
      </c>
      <c r="J9" s="543"/>
      <c r="K9" s="543"/>
      <c r="L9" s="370"/>
      <c r="M9" s="432"/>
    </row>
    <row r="10" spans="1:14" ht="18" customHeight="1" outlineLevel="1">
      <c r="A10" s="24" t="s">
        <v>811</v>
      </c>
      <c r="B10" s="56"/>
      <c r="C10" s="57"/>
      <c r="D10" s="42"/>
      <c r="E10" s="42"/>
      <c r="F10" s="42"/>
      <c r="G10" s="42"/>
      <c r="H10" s="42"/>
      <c r="I10" s="43"/>
      <c r="J10" s="43"/>
      <c r="K10" s="43"/>
      <c r="L10" s="43"/>
      <c r="M10" s="237"/>
    </row>
    <row r="11" spans="1:14" ht="18" customHeight="1" outlineLevel="1">
      <c r="A11" s="190" t="s">
        <v>686</v>
      </c>
      <c r="B11" s="191" t="s">
        <v>687</v>
      </c>
      <c r="C11" s="58" t="s">
        <v>8</v>
      </c>
      <c r="D11" s="58" t="s">
        <v>102</v>
      </c>
      <c r="E11" s="58" t="s">
        <v>103</v>
      </c>
      <c r="F11" s="58">
        <v>3.52</v>
      </c>
      <c r="G11" s="58">
        <v>3.81</v>
      </c>
      <c r="H11" s="25" t="s">
        <v>252</v>
      </c>
      <c r="I11" s="469">
        <f>VLOOKUP(A11,'Общий список'!$B:$F,3,0)</f>
        <v>32990</v>
      </c>
      <c r="J11" s="469">
        <f>VLOOKUP(B11,'Общий список'!$B:$F,3,0)</f>
        <v>59000</v>
      </c>
      <c r="K11" s="469">
        <f>VLOOKUP(C11,'Общий список'!$B:$F,3,0)</f>
        <v>8000</v>
      </c>
      <c r="L11" s="475">
        <f>ROUND((I11+J11)*(1-$L$4)+K11*(1-$L$5),0)</f>
        <v>45396</v>
      </c>
      <c r="M11" s="294">
        <f>VLOOKUP(A11,'Общий список'!B:H,7,FALSE)+VLOOKUP(B11,'Общий список'!B:H,7,FALSE)+VLOOKUP(C11,'Общий список'!B:H,7,FALSE)</f>
        <v>69990</v>
      </c>
      <c r="N11" s="12" t="s">
        <v>245</v>
      </c>
    </row>
    <row r="12" spans="1:14" ht="18" customHeight="1" outlineLevel="1">
      <c r="A12" s="194" t="s">
        <v>688</v>
      </c>
      <c r="B12" s="195" t="s">
        <v>689</v>
      </c>
      <c r="C12" s="59" t="s">
        <v>8</v>
      </c>
      <c r="D12" s="59" t="s">
        <v>102</v>
      </c>
      <c r="E12" s="59" t="s">
        <v>103</v>
      </c>
      <c r="F12" s="59">
        <v>5.28</v>
      </c>
      <c r="G12" s="59">
        <v>5.57</v>
      </c>
      <c r="H12" s="27" t="s">
        <v>252</v>
      </c>
      <c r="I12" s="472">
        <f>VLOOKUP(A12,'Общий список'!$B:$F,3,0)</f>
        <v>37990</v>
      </c>
      <c r="J12" s="472">
        <f>VLOOKUP(B12,'Общий список'!$B:$F,3,0)</f>
        <v>64000</v>
      </c>
      <c r="K12" s="472">
        <f>VLOOKUP(C12,'Общий список'!$B:$F,3,0)</f>
        <v>8000</v>
      </c>
      <c r="L12" s="476">
        <f>ROUND((I12+J12)*(1-$L$4)+K12*(1-$L$5),0)</f>
        <v>49696</v>
      </c>
      <c r="M12" s="295">
        <f>VLOOKUP(A12,'Общий список'!B:H,7,FALSE)+VLOOKUP(B12,'Общий список'!B:H,7,FALSE)+VLOOKUP(C12,'Общий список'!B:H,7,FALSE)</f>
        <v>76990</v>
      </c>
      <c r="N12" s="12" t="s">
        <v>245</v>
      </c>
    </row>
    <row r="13" spans="1:14" ht="18" customHeight="1" outlineLevel="1">
      <c r="A13" s="24" t="s">
        <v>684</v>
      </c>
      <c r="B13" s="56"/>
      <c r="C13" s="57"/>
      <c r="D13" s="42"/>
      <c r="E13" s="42"/>
      <c r="F13" s="42"/>
      <c r="G13" s="42"/>
      <c r="H13" s="42"/>
      <c r="I13" s="477"/>
      <c r="J13" s="477"/>
      <c r="K13" s="477"/>
      <c r="L13" s="477"/>
      <c r="M13" s="237"/>
    </row>
    <row r="14" spans="1:14" ht="18" customHeight="1" outlineLevel="1">
      <c r="A14" s="190" t="s">
        <v>315</v>
      </c>
      <c r="B14" s="191" t="s">
        <v>316</v>
      </c>
      <c r="C14" s="58" t="s">
        <v>8</v>
      </c>
      <c r="D14" s="58" t="s">
        <v>102</v>
      </c>
      <c r="E14" s="58" t="s">
        <v>103</v>
      </c>
      <c r="F14" s="58">
        <v>3.52</v>
      </c>
      <c r="G14" s="58">
        <v>3.81</v>
      </c>
      <c r="H14" s="25" t="s">
        <v>252</v>
      </c>
      <c r="I14" s="469">
        <f>VLOOKUP(A14,'Общий список'!$B:$F,3,0)</f>
        <v>32990</v>
      </c>
      <c r="J14" s="469">
        <f>VLOOKUP(B14,'Общий список'!$B:$F,3,0)</f>
        <v>59000</v>
      </c>
      <c r="K14" s="469">
        <f>VLOOKUP(C14,'Общий список'!$B:$F,3,0)</f>
        <v>8000</v>
      </c>
      <c r="L14" s="475">
        <f>ROUND((I14+J14)*(1-$L$4)+K14*(1-$L$5),0)</f>
        <v>45396</v>
      </c>
      <c r="M14" s="294">
        <f>VLOOKUP(A14,'Общий список'!B:H,7,FALSE)+VLOOKUP(B14,'Общий список'!B:H,7,FALSE)+VLOOKUP(C14,'Общий список'!B:H,7,FALSE)</f>
        <v>69990</v>
      </c>
      <c r="N14" s="29" t="s">
        <v>736</v>
      </c>
    </row>
    <row r="15" spans="1:14" ht="18" customHeight="1" outlineLevel="1">
      <c r="A15" s="192" t="s">
        <v>317</v>
      </c>
      <c r="B15" s="193" t="s">
        <v>318</v>
      </c>
      <c r="C15" s="36" t="s">
        <v>8</v>
      </c>
      <c r="D15" s="36" t="s">
        <v>102</v>
      </c>
      <c r="E15" s="36" t="s">
        <v>103</v>
      </c>
      <c r="F15" s="36">
        <v>5.28</v>
      </c>
      <c r="G15" s="36">
        <v>5.57</v>
      </c>
      <c r="H15" s="26" t="s">
        <v>252</v>
      </c>
      <c r="I15" s="471">
        <f>VLOOKUP(A15,'Общий список'!$B:$F,3,0)</f>
        <v>37990</v>
      </c>
      <c r="J15" s="471">
        <f>VLOOKUP(B15,'Общий список'!$B:$F,3,0)</f>
        <v>64000</v>
      </c>
      <c r="K15" s="471">
        <f>VLOOKUP(C15,'Общий список'!$B:$F,3,0)</f>
        <v>8000</v>
      </c>
      <c r="L15" s="478">
        <f>ROUND((I15+J15)*(1-$L$4)+K15*(1-$L$5),0)</f>
        <v>49696</v>
      </c>
      <c r="M15" s="298">
        <f>VLOOKUP(A15,'Общий список'!B:H,7,FALSE)+VLOOKUP(B15,'Общий список'!B:H,7,FALSE)+VLOOKUP(C15,'Общий список'!B:H,7,FALSE)</f>
        <v>76990</v>
      </c>
      <c r="N15" s="29" t="s">
        <v>736</v>
      </c>
    </row>
    <row r="16" spans="1:14" ht="18" customHeight="1" outlineLevel="1">
      <c r="A16" s="35" t="s">
        <v>685</v>
      </c>
      <c r="B16" s="35"/>
      <c r="C16" s="60"/>
      <c r="D16" s="61"/>
      <c r="E16" s="61"/>
      <c r="F16" s="61"/>
      <c r="G16" s="61"/>
      <c r="H16" s="31"/>
      <c r="I16" s="479"/>
      <c r="J16" s="479"/>
      <c r="K16" s="479"/>
      <c r="L16" s="480"/>
      <c r="M16" s="297"/>
    </row>
    <row r="17" spans="1:17" ht="18" customHeight="1" outlineLevel="1">
      <c r="A17" s="190" t="s">
        <v>686</v>
      </c>
      <c r="B17" s="196" t="s">
        <v>626</v>
      </c>
      <c r="C17" s="58" t="s">
        <v>8</v>
      </c>
      <c r="D17" s="58" t="s">
        <v>102</v>
      </c>
      <c r="E17" s="58" t="s">
        <v>103</v>
      </c>
      <c r="F17" s="58">
        <v>3.52</v>
      </c>
      <c r="G17" s="58">
        <v>3.81</v>
      </c>
      <c r="H17" s="25" t="s">
        <v>252</v>
      </c>
      <c r="I17" s="469">
        <f>VLOOKUP(A17,'Общий список'!$B:$F,3,0)</f>
        <v>32990</v>
      </c>
      <c r="J17" s="469">
        <f>VLOOKUP(B17,'Общий список'!$B:$F,3,0)</f>
        <v>74400</v>
      </c>
      <c r="K17" s="469">
        <f>VLOOKUP(C17,'Общий список'!$B:$F,3,0)</f>
        <v>8000</v>
      </c>
      <c r="L17" s="475">
        <f>ROUND((I17+J17)*(1-$L$4)+K17*(1-$L$5),0)</f>
        <v>52018</v>
      </c>
      <c r="M17" s="294">
        <f>VLOOKUP(A17,'Общий список'!B:H,7,FALSE)+VLOOKUP(B17,'Общий список'!B:H,7,FALSE)+VLOOKUP(C17,'Общий список'!B:H,7,FALSE)</f>
        <v>80990</v>
      </c>
      <c r="N17" s="29" t="s">
        <v>736</v>
      </c>
    </row>
    <row r="18" spans="1:17" ht="18" customHeight="1" outlineLevel="1">
      <c r="A18" s="192" t="s">
        <v>688</v>
      </c>
      <c r="B18" s="197" t="s">
        <v>627</v>
      </c>
      <c r="C18" s="36" t="s">
        <v>8</v>
      </c>
      <c r="D18" s="36" t="s">
        <v>102</v>
      </c>
      <c r="E18" s="36" t="s">
        <v>103</v>
      </c>
      <c r="F18" s="36">
        <v>5.28</v>
      </c>
      <c r="G18" s="36">
        <v>5.57</v>
      </c>
      <c r="H18" s="26" t="s">
        <v>252</v>
      </c>
      <c r="I18" s="471">
        <f>VLOOKUP(A18,'Общий список'!$B:$F,3,0)</f>
        <v>37990</v>
      </c>
      <c r="J18" s="471">
        <f>VLOOKUP(B18,'Общий список'!$B:$F,3,0)</f>
        <v>79400</v>
      </c>
      <c r="K18" s="471">
        <f>VLOOKUP(C18,'Общий список'!$B:$F,3,0)</f>
        <v>8000</v>
      </c>
      <c r="L18" s="478">
        <f>ROUND((I18+J18)*(1-$L$4)+K18*(1-$L$5),0)</f>
        <v>56318</v>
      </c>
      <c r="M18" s="298">
        <f>VLOOKUP(A18,'Общий список'!B:H,7,FALSE)+VLOOKUP(B18,'Общий список'!B:H,7,FALSE)+VLOOKUP(C18,'Общий список'!B:H,7,FALSE)</f>
        <v>86990</v>
      </c>
      <c r="N18" s="29" t="s">
        <v>736</v>
      </c>
    </row>
    <row r="19" spans="1:17" ht="18" customHeight="1" outlineLevel="1">
      <c r="A19" s="192" t="s">
        <v>315</v>
      </c>
      <c r="B19" s="197" t="s">
        <v>626</v>
      </c>
      <c r="C19" s="36" t="s">
        <v>8</v>
      </c>
      <c r="D19" s="36" t="s">
        <v>102</v>
      </c>
      <c r="E19" s="36" t="s">
        <v>103</v>
      </c>
      <c r="F19" s="36">
        <v>3.52</v>
      </c>
      <c r="G19" s="36">
        <v>3.81</v>
      </c>
      <c r="H19" s="26" t="s">
        <v>252</v>
      </c>
      <c r="I19" s="471">
        <f>VLOOKUP(A19,'Общий список'!$B:$F,3,0)</f>
        <v>32990</v>
      </c>
      <c r="J19" s="471">
        <f>VLOOKUP(B19,'Общий список'!$B:$F,3,0)</f>
        <v>74400</v>
      </c>
      <c r="K19" s="471">
        <f>VLOOKUP(C19,'Общий список'!$B:$F,3,0)</f>
        <v>8000</v>
      </c>
      <c r="L19" s="478">
        <f>ROUND((I19+J19)*(1-$L$4)+K19*(1-$L$5),0)</f>
        <v>52018</v>
      </c>
      <c r="M19" s="298">
        <f>VLOOKUP(A19,'Общий список'!B:H,7,FALSE)+VLOOKUP(B19,'Общий список'!B:H,7,FALSE)+VLOOKUP(C19,'Общий список'!B:H,7,FALSE)</f>
        <v>80990</v>
      </c>
      <c r="N19" s="29" t="s">
        <v>736</v>
      </c>
    </row>
    <row r="20" spans="1:17" ht="18" customHeight="1" outlineLevel="1">
      <c r="A20" s="192" t="s">
        <v>317</v>
      </c>
      <c r="B20" s="197" t="s">
        <v>627</v>
      </c>
      <c r="C20" s="36" t="s">
        <v>8</v>
      </c>
      <c r="D20" s="36" t="s">
        <v>102</v>
      </c>
      <c r="E20" s="36" t="s">
        <v>103</v>
      </c>
      <c r="F20" s="36">
        <v>5.28</v>
      </c>
      <c r="G20" s="36">
        <v>5.57</v>
      </c>
      <c r="H20" s="26" t="s">
        <v>252</v>
      </c>
      <c r="I20" s="471">
        <f>VLOOKUP(A20,'Общий список'!$B:$F,3,0)</f>
        <v>37990</v>
      </c>
      <c r="J20" s="471">
        <f>VLOOKUP(B20,'Общий список'!$B:$F,3,0)</f>
        <v>79400</v>
      </c>
      <c r="K20" s="471">
        <f>VLOOKUP(C20,'Общий список'!$B:$F,3,0)</f>
        <v>8000</v>
      </c>
      <c r="L20" s="478">
        <f>ROUND((I20+J20)*(1-$L$4)+K20*(1-$L$5),0)</f>
        <v>56318</v>
      </c>
      <c r="M20" s="298">
        <f>VLOOKUP(A20,'Общий список'!B:H,7,FALSE)+VLOOKUP(B20,'Общий список'!B:H,7,FALSE)+VLOOKUP(C20,'Общий список'!B:H,7,FALSE)</f>
        <v>86990</v>
      </c>
      <c r="N20" s="29" t="s">
        <v>736</v>
      </c>
    </row>
    <row r="21" spans="1:17" ht="18" customHeight="1" outlineLevel="1">
      <c r="A21" s="56"/>
      <c r="B21" s="56"/>
      <c r="C21" s="57"/>
      <c r="D21" s="42"/>
      <c r="E21" s="42"/>
      <c r="F21" s="42"/>
      <c r="G21" s="42"/>
      <c r="H21" s="42"/>
      <c r="I21" s="43"/>
      <c r="J21" s="43"/>
      <c r="K21" s="43"/>
      <c r="L21" s="43"/>
      <c r="M21" s="237"/>
    </row>
    <row r="22" spans="1:17" s="183" customFormat="1" ht="84.9" customHeight="1">
      <c r="A22" s="46" t="s">
        <v>201</v>
      </c>
      <c r="B22" s="182"/>
      <c r="C22" s="41"/>
      <c r="D22" s="55"/>
      <c r="E22" s="55"/>
      <c r="F22" s="526" t="s">
        <v>793</v>
      </c>
      <c r="G22" s="526"/>
      <c r="H22" s="526"/>
      <c r="I22" s="543" t="s">
        <v>794</v>
      </c>
      <c r="J22" s="543"/>
      <c r="K22" s="543"/>
      <c r="L22" s="370"/>
      <c r="M22" s="432"/>
      <c r="O22" s="12"/>
      <c r="P22" s="12"/>
      <c r="Q22" s="12"/>
    </row>
    <row r="23" spans="1:17" ht="18" customHeight="1" outlineLevel="1">
      <c r="A23" s="24" t="s">
        <v>811</v>
      </c>
      <c r="B23" s="56"/>
      <c r="C23" s="57"/>
      <c r="D23" s="42"/>
      <c r="E23" s="42"/>
      <c r="F23" s="42"/>
      <c r="G23" s="42"/>
      <c r="H23" s="42"/>
      <c r="I23" s="42"/>
      <c r="J23" s="42"/>
      <c r="K23" s="42"/>
      <c r="L23" s="42"/>
      <c r="M23" s="238"/>
    </row>
    <row r="24" spans="1:17" ht="18" customHeight="1" outlineLevel="1">
      <c r="A24" s="190" t="s">
        <v>690</v>
      </c>
      <c r="B24" s="191" t="s">
        <v>691</v>
      </c>
      <c r="C24" s="58" t="s">
        <v>321</v>
      </c>
      <c r="D24" s="58" t="s">
        <v>102</v>
      </c>
      <c r="E24" s="58" t="s">
        <v>103</v>
      </c>
      <c r="F24" s="58">
        <v>7.03</v>
      </c>
      <c r="G24" s="58">
        <v>7.62</v>
      </c>
      <c r="H24" s="25" t="s">
        <v>252</v>
      </c>
      <c r="I24" s="469">
        <f>VLOOKUP(A24,'Общий список'!$B:$F,3,0)</f>
        <v>47990</v>
      </c>
      <c r="J24" s="469">
        <f>VLOOKUP(B24,'Общий список'!$B:$F,3,0)</f>
        <v>76000</v>
      </c>
      <c r="K24" s="469">
        <f>VLOOKUP(C24,'Общий список'!$B:$F,3,0)</f>
        <v>13000</v>
      </c>
      <c r="L24" s="475">
        <f>ROUND((I24+J24)*(1-$L$4)+K24*(1-$L$5),0)</f>
        <v>62806</v>
      </c>
      <c r="M24" s="294">
        <f>VLOOKUP(A24,'Общий список'!B:H,7,FALSE)+VLOOKUP(B24,'Общий список'!B:H,7,FALSE)+VLOOKUP(C24,'Общий список'!B:H,7,FALSE)</f>
        <v>96990</v>
      </c>
      <c r="N24" s="12" t="s">
        <v>245</v>
      </c>
    </row>
    <row r="25" spans="1:17" ht="18" customHeight="1" outlineLevel="1">
      <c r="A25" s="192" t="s">
        <v>692</v>
      </c>
      <c r="B25" s="193" t="s">
        <v>693</v>
      </c>
      <c r="C25" s="36" t="s">
        <v>321</v>
      </c>
      <c r="D25" s="36" t="s">
        <v>102</v>
      </c>
      <c r="E25" s="36" t="s">
        <v>103</v>
      </c>
      <c r="F25" s="36">
        <v>10.55</v>
      </c>
      <c r="G25" s="36">
        <v>10.55</v>
      </c>
      <c r="H25" s="26" t="s">
        <v>252</v>
      </c>
      <c r="I25" s="471">
        <f>VLOOKUP(A25,'Общий список'!$B:$F,3,0)</f>
        <v>50990</v>
      </c>
      <c r="J25" s="471">
        <f>VLOOKUP(B25,'Общий список'!$B:$F,3,0)</f>
        <v>117000</v>
      </c>
      <c r="K25" s="471">
        <f>VLOOKUP(C25,'Общий список'!$B:$F,3,0)</f>
        <v>13000</v>
      </c>
      <c r="L25" s="478">
        <f>ROUND((I25+J25)*(1-$L$4)+K25*(1-$L$5),0)</f>
        <v>81726</v>
      </c>
      <c r="M25" s="298">
        <f>VLOOKUP(A25,'Общий список'!B:H,7,FALSE)+VLOOKUP(B25,'Общий список'!B:H,7,FALSE)+VLOOKUP(C25,'Общий список'!B:H,7,FALSE)</f>
        <v>125990</v>
      </c>
      <c r="N25" s="12" t="s">
        <v>245</v>
      </c>
    </row>
    <row r="26" spans="1:17" ht="18" customHeight="1" outlineLevel="1">
      <c r="A26" s="192" t="s">
        <v>694</v>
      </c>
      <c r="B26" s="193" t="s">
        <v>695</v>
      </c>
      <c r="C26" s="36" t="s">
        <v>321</v>
      </c>
      <c r="D26" s="36" t="s">
        <v>102</v>
      </c>
      <c r="E26" s="36" t="s">
        <v>103</v>
      </c>
      <c r="F26" s="36">
        <v>14.07</v>
      </c>
      <c r="G26" s="36">
        <v>15.24</v>
      </c>
      <c r="H26" s="26" t="s">
        <v>252</v>
      </c>
      <c r="I26" s="471">
        <f>VLOOKUP(A26,'Общий список'!$B:$F,3,0)</f>
        <v>59990</v>
      </c>
      <c r="J26" s="471">
        <f>VLOOKUP(B26,'Общий список'!$B:$F,3,0)</f>
        <v>146000</v>
      </c>
      <c r="K26" s="471">
        <f>VLOOKUP(C26,'Общий список'!$B:$F,3,0)</f>
        <v>13000</v>
      </c>
      <c r="L26" s="478">
        <f>ROUND((I26+J26)*(1-$L$4)+K26*(1-$L$5),0)</f>
        <v>98066</v>
      </c>
      <c r="M26" s="298">
        <f>VLOOKUP(A26,'Общий список'!B:H,7,FALSE)+VLOOKUP(B26,'Общий список'!B:H,7,FALSE)+VLOOKUP(C26,'Общий список'!B:H,7,FALSE)</f>
        <v>150990</v>
      </c>
      <c r="N26" s="12" t="s">
        <v>245</v>
      </c>
    </row>
    <row r="27" spans="1:17" ht="18" customHeight="1" outlineLevel="1">
      <c r="A27" s="194" t="s">
        <v>696</v>
      </c>
      <c r="B27" s="195" t="s">
        <v>697</v>
      </c>
      <c r="C27" s="59" t="s">
        <v>321</v>
      </c>
      <c r="D27" s="59" t="s">
        <v>102</v>
      </c>
      <c r="E27" s="59" t="s">
        <v>103</v>
      </c>
      <c r="F27" s="59">
        <v>16.12</v>
      </c>
      <c r="G27" s="59">
        <v>17.88</v>
      </c>
      <c r="H27" s="27" t="s">
        <v>252</v>
      </c>
      <c r="I27" s="472">
        <f>VLOOKUP(A27,'Общий список'!$B:$F,3,0)</f>
        <v>82990</v>
      </c>
      <c r="J27" s="472">
        <f>VLOOKUP(B27,'Общий список'!$B:$F,3,0)</f>
        <v>156000</v>
      </c>
      <c r="K27" s="472">
        <f>VLOOKUP(C27,'Общий список'!$B:$F,3,0)</f>
        <v>13000</v>
      </c>
      <c r="L27" s="476">
        <f>ROUND((I27+J27)*(1-$L$4)+K27*(1-$L$5),0)</f>
        <v>112256</v>
      </c>
      <c r="M27" s="295">
        <f>VLOOKUP(A27,'Общий список'!B:H,7,FALSE)+VLOOKUP(B27,'Общий список'!B:H,7,FALSE)+VLOOKUP(C27,'Общий список'!B:H,7,FALSE)</f>
        <v>172990</v>
      </c>
      <c r="N27" s="12" t="s">
        <v>245</v>
      </c>
    </row>
    <row r="28" spans="1:17" ht="18" customHeight="1" outlineLevel="1">
      <c r="A28" s="24" t="s">
        <v>684</v>
      </c>
      <c r="B28" s="56"/>
      <c r="C28" s="57"/>
      <c r="D28" s="42"/>
      <c r="E28" s="42"/>
      <c r="F28" s="42"/>
      <c r="G28" s="42"/>
      <c r="H28" s="42"/>
      <c r="I28" s="481"/>
      <c r="J28" s="481"/>
      <c r="K28" s="481"/>
      <c r="L28" s="481"/>
      <c r="M28" s="238"/>
    </row>
    <row r="29" spans="1:17" ht="18" customHeight="1" outlineLevel="1">
      <c r="A29" s="190" t="s">
        <v>319</v>
      </c>
      <c r="B29" s="191" t="s">
        <v>320</v>
      </c>
      <c r="C29" s="58" t="s">
        <v>321</v>
      </c>
      <c r="D29" s="58" t="s">
        <v>102</v>
      </c>
      <c r="E29" s="58" t="s">
        <v>103</v>
      </c>
      <c r="F29" s="58">
        <v>7.03</v>
      </c>
      <c r="G29" s="58">
        <v>7.62</v>
      </c>
      <c r="H29" s="25" t="s">
        <v>252</v>
      </c>
      <c r="I29" s="469">
        <f>VLOOKUP(A29,'Общий список'!$B:$F,3,0)</f>
        <v>47990</v>
      </c>
      <c r="J29" s="469">
        <f>VLOOKUP(B29,'Общий список'!$B:$F,3,0)</f>
        <v>76000</v>
      </c>
      <c r="K29" s="469">
        <f>VLOOKUP(C29,'Общий список'!$B:$F,3,0)</f>
        <v>13000</v>
      </c>
      <c r="L29" s="475">
        <f>ROUND((I29+J29)*(1-$L$4)+K29*(1-$L$5),0)</f>
        <v>62806</v>
      </c>
      <c r="M29" s="294">
        <f>VLOOKUP(A29,'Общий список'!B:H,7,FALSE)+VLOOKUP(B29,'Общий список'!B:H,7,FALSE)+VLOOKUP(C29,'Общий список'!B:H,7,FALSE)</f>
        <v>96990</v>
      </c>
      <c r="N29" s="29" t="s">
        <v>736</v>
      </c>
    </row>
    <row r="30" spans="1:17" ht="18" customHeight="1" outlineLevel="1">
      <c r="A30" s="192" t="s">
        <v>322</v>
      </c>
      <c r="B30" s="193" t="s">
        <v>54</v>
      </c>
      <c r="C30" s="36" t="s">
        <v>321</v>
      </c>
      <c r="D30" s="36" t="s">
        <v>102</v>
      </c>
      <c r="E30" s="36" t="s">
        <v>103</v>
      </c>
      <c r="F30" s="36">
        <v>10.55</v>
      </c>
      <c r="G30" s="36">
        <v>10.55</v>
      </c>
      <c r="H30" s="26" t="s">
        <v>252</v>
      </c>
      <c r="I30" s="471">
        <f>VLOOKUP(A30,'Общий список'!$B:$F,3,0)</f>
        <v>50990</v>
      </c>
      <c r="J30" s="471">
        <f>VLOOKUP(B30,'Общий список'!$B:$F,3,0)</f>
        <v>117000</v>
      </c>
      <c r="K30" s="471">
        <f>VLOOKUP(C30,'Общий список'!$B:$F,3,0)</f>
        <v>13000</v>
      </c>
      <c r="L30" s="478">
        <f>ROUND((I30+J30)*(1-$L$4)+K30*(1-$L$5),0)</f>
        <v>81726</v>
      </c>
      <c r="M30" s="298">
        <f>VLOOKUP(A30,'Общий список'!B:H,7,FALSE)+VLOOKUP(B30,'Общий список'!B:H,7,FALSE)+VLOOKUP(C30,'Общий список'!B:H,7,FALSE)</f>
        <v>125990</v>
      </c>
      <c r="N30" s="29" t="s">
        <v>736</v>
      </c>
    </row>
    <row r="31" spans="1:17" ht="18" customHeight="1" outlineLevel="1">
      <c r="A31" s="192" t="s">
        <v>323</v>
      </c>
      <c r="B31" s="193" t="s">
        <v>194</v>
      </c>
      <c r="C31" s="36" t="s">
        <v>321</v>
      </c>
      <c r="D31" s="36" t="s">
        <v>102</v>
      </c>
      <c r="E31" s="36" t="s">
        <v>103</v>
      </c>
      <c r="F31" s="36">
        <v>14.07</v>
      </c>
      <c r="G31" s="36">
        <v>15.24</v>
      </c>
      <c r="H31" s="26" t="s">
        <v>252</v>
      </c>
      <c r="I31" s="471">
        <f>VLOOKUP(A31,'Общий список'!$B:$F,3,0)</f>
        <v>59990</v>
      </c>
      <c r="J31" s="471">
        <f>VLOOKUP(B31,'Общий список'!$B:$F,3,0)</f>
        <v>146000</v>
      </c>
      <c r="K31" s="471">
        <f>VLOOKUP(C31,'Общий список'!$B:$F,3,0)</f>
        <v>13000</v>
      </c>
      <c r="L31" s="478">
        <f>ROUND((I31+J31)*(1-$L$4)+K31*(1-$L$5),0)</f>
        <v>98066</v>
      </c>
      <c r="M31" s="298">
        <f>VLOOKUP(A31,'Общий список'!B:H,7,FALSE)+VLOOKUP(B31,'Общий список'!B:H,7,FALSE)+VLOOKUP(C31,'Общий список'!B:H,7,FALSE)</f>
        <v>150990</v>
      </c>
      <c r="N31" s="29" t="s">
        <v>736</v>
      </c>
    </row>
    <row r="32" spans="1:17" ht="18" customHeight="1" outlineLevel="1">
      <c r="A32" s="194" t="s">
        <v>324</v>
      </c>
      <c r="B32" s="195" t="s">
        <v>193</v>
      </c>
      <c r="C32" s="59" t="s">
        <v>321</v>
      </c>
      <c r="D32" s="59" t="s">
        <v>102</v>
      </c>
      <c r="E32" s="59" t="s">
        <v>103</v>
      </c>
      <c r="F32" s="59">
        <v>16.12</v>
      </c>
      <c r="G32" s="59">
        <v>17.88</v>
      </c>
      <c r="H32" s="27" t="s">
        <v>252</v>
      </c>
      <c r="I32" s="472">
        <f>VLOOKUP(A32,'Общий список'!$B:$F,3,0)</f>
        <v>82990</v>
      </c>
      <c r="J32" s="472">
        <f>VLOOKUP(B32,'Общий список'!$B:$F,3,0)</f>
        <v>156000</v>
      </c>
      <c r="K32" s="472">
        <f>VLOOKUP(C32,'Общий список'!$B:$F,3,0)</f>
        <v>13000</v>
      </c>
      <c r="L32" s="476">
        <f>ROUND((I32+J32)*(1-$L$4)+K32*(1-$L$5),0)</f>
        <v>112256</v>
      </c>
      <c r="M32" s="295">
        <f>VLOOKUP(A32,'Общий список'!B:H,7,FALSE)+VLOOKUP(B32,'Общий список'!B:H,7,FALSE)+VLOOKUP(C32,'Общий список'!B:H,7,FALSE)</f>
        <v>172990</v>
      </c>
      <c r="N32" s="29" t="s">
        <v>736</v>
      </c>
    </row>
    <row r="33" spans="1:14" ht="18" customHeight="1" outlineLevel="1">
      <c r="A33" s="24" t="s">
        <v>684</v>
      </c>
      <c r="B33" s="56"/>
      <c r="C33" s="57"/>
      <c r="D33" s="42"/>
      <c r="E33" s="42"/>
      <c r="F33" s="42"/>
      <c r="G33" s="42"/>
      <c r="H33" s="42"/>
      <c r="I33" s="481"/>
      <c r="J33" s="481"/>
      <c r="K33" s="481"/>
      <c r="L33" s="481"/>
      <c r="M33" s="299"/>
    </row>
    <row r="34" spans="1:14" ht="18" customHeight="1" outlineLevel="1">
      <c r="A34" s="190" t="s">
        <v>11</v>
      </c>
      <c r="B34" s="191" t="s">
        <v>12</v>
      </c>
      <c r="C34" s="58" t="s">
        <v>13</v>
      </c>
      <c r="D34" s="58" t="s">
        <v>102</v>
      </c>
      <c r="E34" s="58" t="s">
        <v>103</v>
      </c>
      <c r="F34" s="58">
        <v>7.03</v>
      </c>
      <c r="G34" s="58">
        <v>7.62</v>
      </c>
      <c r="H34" s="25" t="s">
        <v>252</v>
      </c>
      <c r="I34" s="469">
        <f>VLOOKUP(A34,'Общий список'!$B:$F,3,0)</f>
        <v>47990</v>
      </c>
      <c r="J34" s="469">
        <f>VLOOKUP(B34,'Общий список'!$B:$F,3,0)</f>
        <v>76000</v>
      </c>
      <c r="K34" s="469">
        <f>VLOOKUP(C34,'Общий список'!$B:$F,3,0)</f>
        <v>13000</v>
      </c>
      <c r="L34" s="475">
        <f>ROUND((I34+J34)*(1-$L$4)+K34*(1-$L$5),0)</f>
        <v>62806</v>
      </c>
      <c r="M34" s="294">
        <f>VLOOKUP(A34,'Общий список'!B:H,7,FALSE)+VLOOKUP(B34,'Общий список'!B:H,7,FALSE)+VLOOKUP(C34,'Общий список'!B:H,7,FALSE)</f>
        <v>96990</v>
      </c>
      <c r="N34" s="29" t="s">
        <v>736</v>
      </c>
    </row>
    <row r="35" spans="1:14" ht="18" customHeight="1" outlineLevel="1">
      <c r="A35" s="192" t="s">
        <v>14</v>
      </c>
      <c r="B35" s="193" t="s">
        <v>54</v>
      </c>
      <c r="C35" s="36" t="s">
        <v>13</v>
      </c>
      <c r="D35" s="36" t="s">
        <v>102</v>
      </c>
      <c r="E35" s="36" t="s">
        <v>103</v>
      </c>
      <c r="F35" s="36">
        <v>10.55</v>
      </c>
      <c r="G35" s="36">
        <v>10.55</v>
      </c>
      <c r="H35" s="26" t="s">
        <v>252</v>
      </c>
      <c r="I35" s="471">
        <f>VLOOKUP(A35,'Общий список'!$B:$F,3,0)</f>
        <v>50990</v>
      </c>
      <c r="J35" s="471">
        <f>VLOOKUP(B35,'Общий список'!$B:$F,3,0)</f>
        <v>117000</v>
      </c>
      <c r="K35" s="471">
        <f>VLOOKUP(C35,'Общий список'!$B:$F,3,0)</f>
        <v>13000</v>
      </c>
      <c r="L35" s="478">
        <f>ROUND((I35+J35)*(1-$L$4)+K35*(1-$L$5),0)</f>
        <v>81726</v>
      </c>
      <c r="M35" s="298">
        <f>VLOOKUP(A35,'Общий список'!B:H,7,FALSE)+VLOOKUP(B35,'Общий список'!B:H,7,FALSE)+VLOOKUP(C35,'Общий список'!B:H,7,FALSE)</f>
        <v>125990</v>
      </c>
      <c r="N35" s="29" t="s">
        <v>736</v>
      </c>
    </row>
    <row r="36" spans="1:14" ht="18" customHeight="1" outlineLevel="1">
      <c r="A36" s="192" t="s">
        <v>15</v>
      </c>
      <c r="B36" s="193" t="s">
        <v>194</v>
      </c>
      <c r="C36" s="36" t="s">
        <v>13</v>
      </c>
      <c r="D36" s="36" t="s">
        <v>102</v>
      </c>
      <c r="E36" s="36" t="s">
        <v>103</v>
      </c>
      <c r="F36" s="36">
        <v>14.07</v>
      </c>
      <c r="G36" s="36">
        <v>15.24</v>
      </c>
      <c r="H36" s="26" t="s">
        <v>252</v>
      </c>
      <c r="I36" s="471">
        <f>VLOOKUP(A36,'Общий список'!$B:$F,3,0)</f>
        <v>59990</v>
      </c>
      <c r="J36" s="471">
        <f>VLOOKUP(B36,'Общий список'!$B:$F,3,0)</f>
        <v>146000</v>
      </c>
      <c r="K36" s="471">
        <f>VLOOKUP(C36,'Общий список'!$B:$F,3,0)</f>
        <v>13000</v>
      </c>
      <c r="L36" s="478">
        <f>ROUND((I36+J36)*(1-$L$4)+K36*(1-$L$5),0)</f>
        <v>98066</v>
      </c>
      <c r="M36" s="298">
        <f>VLOOKUP(A36,'Общий список'!B:H,7,FALSE)+VLOOKUP(B36,'Общий список'!B:H,7,FALSE)+VLOOKUP(C36,'Общий список'!B:H,7,FALSE)</f>
        <v>150990</v>
      </c>
      <c r="N36" s="29" t="s">
        <v>736</v>
      </c>
    </row>
    <row r="37" spans="1:14" ht="18" customHeight="1" outlineLevel="1">
      <c r="A37" s="194" t="s">
        <v>16</v>
      </c>
      <c r="B37" s="195" t="s">
        <v>193</v>
      </c>
      <c r="C37" s="59" t="s">
        <v>13</v>
      </c>
      <c r="D37" s="59" t="s">
        <v>102</v>
      </c>
      <c r="E37" s="59" t="s">
        <v>103</v>
      </c>
      <c r="F37" s="59">
        <v>16.12</v>
      </c>
      <c r="G37" s="59">
        <v>17.88</v>
      </c>
      <c r="H37" s="27" t="s">
        <v>252</v>
      </c>
      <c r="I37" s="472">
        <f>VLOOKUP(A37,'Общий список'!$B:$F,3,0)</f>
        <v>82990</v>
      </c>
      <c r="J37" s="472">
        <f>VLOOKUP(B37,'Общий список'!$B:$F,3,0)</f>
        <v>156000</v>
      </c>
      <c r="K37" s="472">
        <f>VLOOKUP(C37,'Общий список'!$B:$F,3,0)</f>
        <v>13000</v>
      </c>
      <c r="L37" s="476">
        <f>ROUND((I37+J37)*(1-$L$4)+K37*(1-$L$5),0)</f>
        <v>112256</v>
      </c>
      <c r="M37" s="295">
        <f>VLOOKUP(A37,'Общий список'!B:H,7,FALSE)+VLOOKUP(B37,'Общий список'!B:H,7,FALSE)+VLOOKUP(C37,'Общий список'!B:H,7,FALSE)</f>
        <v>172990</v>
      </c>
      <c r="N37" s="29" t="s">
        <v>736</v>
      </c>
    </row>
    <row r="38" spans="1:14" ht="18" customHeight="1" outlineLevel="1">
      <c r="A38" s="35" t="s">
        <v>685</v>
      </c>
      <c r="B38" s="35"/>
      <c r="C38" s="60"/>
      <c r="D38" s="61"/>
      <c r="E38" s="61"/>
      <c r="F38" s="61"/>
      <c r="G38" s="61"/>
      <c r="H38" s="31"/>
      <c r="I38" s="482"/>
      <c r="J38" s="482"/>
      <c r="K38" s="482"/>
      <c r="L38" s="483"/>
      <c r="M38" s="300"/>
    </row>
    <row r="39" spans="1:14" ht="18" customHeight="1" outlineLevel="1">
      <c r="A39" s="190" t="s">
        <v>690</v>
      </c>
      <c r="B39" s="196" t="s">
        <v>624</v>
      </c>
      <c r="C39" s="58" t="s">
        <v>321</v>
      </c>
      <c r="D39" s="58" t="s">
        <v>102</v>
      </c>
      <c r="E39" s="58" t="s">
        <v>103</v>
      </c>
      <c r="F39" s="58">
        <v>7.03</v>
      </c>
      <c r="G39" s="58">
        <v>7.62</v>
      </c>
      <c r="H39" s="25" t="s">
        <v>252</v>
      </c>
      <c r="I39" s="469">
        <f>VLOOKUP(A39,'Общий список'!$B:$F,3,0)</f>
        <v>47990</v>
      </c>
      <c r="J39" s="469">
        <f>VLOOKUP(B39,'Общий список'!$B:$F,3,0)</f>
        <v>91400</v>
      </c>
      <c r="K39" s="469">
        <f>VLOOKUP(C39,'Общий список'!$B:$F,3,0)</f>
        <v>13000</v>
      </c>
      <c r="L39" s="475">
        <f t="shared" ref="L39:L48" si="0">ROUND((I39+J39)*(1-$L$4)+K39*(1-$L$5),0)</f>
        <v>69428</v>
      </c>
      <c r="M39" s="294">
        <f>VLOOKUP(A39,'Общий список'!B:H,7,FALSE)+VLOOKUP(B39,'Общий список'!B:H,7,FALSE)+VLOOKUP(C39,'Общий список'!B:H,7,FALSE)</f>
        <v>106990</v>
      </c>
      <c r="N39" s="12" t="s">
        <v>245</v>
      </c>
    </row>
    <row r="40" spans="1:14" ht="18" customHeight="1" outlineLevel="1">
      <c r="A40" s="192" t="s">
        <v>692</v>
      </c>
      <c r="B40" s="197" t="s">
        <v>55</v>
      </c>
      <c r="C40" s="36" t="s">
        <v>321</v>
      </c>
      <c r="D40" s="36" t="s">
        <v>102</v>
      </c>
      <c r="E40" s="36" t="s">
        <v>103</v>
      </c>
      <c r="F40" s="36">
        <v>7.03</v>
      </c>
      <c r="G40" s="36">
        <v>7.62</v>
      </c>
      <c r="H40" s="26" t="s">
        <v>252</v>
      </c>
      <c r="I40" s="471">
        <f>VLOOKUP(A40,'Общий список'!$B:$F,3,0)</f>
        <v>50990</v>
      </c>
      <c r="J40" s="471">
        <f>VLOOKUP(B40,'Общий список'!$B:$F,3,0)</f>
        <v>136700</v>
      </c>
      <c r="K40" s="471">
        <f>VLOOKUP(C40,'Общий список'!$B:$F,3,0)</f>
        <v>13000</v>
      </c>
      <c r="L40" s="478">
        <f t="shared" si="0"/>
        <v>90197</v>
      </c>
      <c r="M40" s="298">
        <f>VLOOKUP(A40,'Общий список'!B:H,7,FALSE)+VLOOKUP(B40,'Общий список'!B:H,7,FALSE)+VLOOKUP(C40,'Общий список'!B:H,7,FALSE)</f>
        <v>138990</v>
      </c>
      <c r="N40" s="12" t="s">
        <v>245</v>
      </c>
    </row>
    <row r="41" spans="1:14" ht="18" customHeight="1" outlineLevel="1">
      <c r="A41" s="192" t="s">
        <v>694</v>
      </c>
      <c r="B41" s="197" t="s">
        <v>246</v>
      </c>
      <c r="C41" s="36" t="s">
        <v>321</v>
      </c>
      <c r="D41" s="36" t="s">
        <v>102</v>
      </c>
      <c r="E41" s="36" t="s">
        <v>103</v>
      </c>
      <c r="F41" s="36">
        <v>10.55</v>
      </c>
      <c r="G41" s="36">
        <v>10.55</v>
      </c>
      <c r="H41" s="26" t="s">
        <v>252</v>
      </c>
      <c r="I41" s="471">
        <f>VLOOKUP(A41,'Общий список'!$B:$F,3,0)</f>
        <v>59990</v>
      </c>
      <c r="J41" s="471">
        <f>VLOOKUP(B41,'Общий список'!$B:$F,3,0)</f>
        <v>165700</v>
      </c>
      <c r="K41" s="471">
        <f>VLOOKUP(C41,'Общий список'!$B:$F,3,0)</f>
        <v>13000</v>
      </c>
      <c r="L41" s="478">
        <f t="shared" si="0"/>
        <v>106537</v>
      </c>
      <c r="M41" s="298">
        <f>VLOOKUP(A41,'Общий список'!B:H,7,FALSE)+VLOOKUP(B41,'Общий список'!B:H,7,FALSE)+VLOOKUP(C41,'Общий список'!B:H,7,FALSE)</f>
        <v>164990</v>
      </c>
      <c r="N41" s="12" t="s">
        <v>245</v>
      </c>
    </row>
    <row r="42" spans="1:14" ht="18" customHeight="1" outlineLevel="1">
      <c r="A42" s="192" t="s">
        <v>696</v>
      </c>
      <c r="B42" s="197" t="s">
        <v>247</v>
      </c>
      <c r="C42" s="36" t="s">
        <v>321</v>
      </c>
      <c r="D42" s="36" t="s">
        <v>102</v>
      </c>
      <c r="E42" s="36" t="s">
        <v>103</v>
      </c>
      <c r="F42" s="36">
        <v>14.07</v>
      </c>
      <c r="G42" s="36">
        <v>15.24</v>
      </c>
      <c r="H42" s="26" t="s">
        <v>252</v>
      </c>
      <c r="I42" s="471">
        <f>VLOOKUP(A42,'Общий список'!$B:$F,3,0)</f>
        <v>82990</v>
      </c>
      <c r="J42" s="471">
        <f>VLOOKUP(B42,'Общий список'!$B:$F,3,0)</f>
        <v>175700</v>
      </c>
      <c r="K42" s="471">
        <f>VLOOKUP(C42,'Общий список'!$B:$F,3,0)</f>
        <v>13000</v>
      </c>
      <c r="L42" s="478">
        <f t="shared" si="0"/>
        <v>120727</v>
      </c>
      <c r="M42" s="298">
        <f>VLOOKUP(A42,'Общий список'!B:H,7,FALSE)+VLOOKUP(B42,'Общий список'!B:H,7,FALSE)+VLOOKUP(C42,'Общий список'!B:H,7,FALSE)</f>
        <v>185990</v>
      </c>
      <c r="N42" s="12" t="s">
        <v>245</v>
      </c>
    </row>
    <row r="43" spans="1:14" ht="17.399999999999999" customHeight="1" outlineLevel="1">
      <c r="A43" s="192" t="s">
        <v>319</v>
      </c>
      <c r="B43" s="197" t="s">
        <v>625</v>
      </c>
      <c r="C43" s="36" t="s">
        <v>321</v>
      </c>
      <c r="D43" s="36" t="s">
        <v>102</v>
      </c>
      <c r="E43" s="36" t="s">
        <v>103</v>
      </c>
      <c r="F43" s="36">
        <v>7.03</v>
      </c>
      <c r="G43" s="36">
        <v>7.62</v>
      </c>
      <c r="H43" s="26" t="s">
        <v>252</v>
      </c>
      <c r="I43" s="471">
        <f>VLOOKUP(A43,'Общий список'!$B:$F,3,0)</f>
        <v>47990</v>
      </c>
      <c r="J43" s="471">
        <f>VLOOKUP(B43,'Общий список'!$B:$F,3,0)</f>
        <v>76000</v>
      </c>
      <c r="K43" s="471">
        <f>VLOOKUP(C43,'Общий список'!$B:$F,3,0)</f>
        <v>13000</v>
      </c>
      <c r="L43" s="478">
        <f t="shared" si="0"/>
        <v>62806</v>
      </c>
      <c r="M43" s="298">
        <f>VLOOKUP(A43,'Общий список'!B:H,7,FALSE)+VLOOKUP(B43,'Общий список'!B:H,7,FALSE)+VLOOKUP(C43,'Общий список'!B:H,7,FALSE)</f>
        <v>96990</v>
      </c>
      <c r="N43" s="29" t="s">
        <v>736</v>
      </c>
    </row>
    <row r="44" spans="1:14" ht="17.399999999999999" customHeight="1" outlineLevel="1">
      <c r="A44" s="192" t="s">
        <v>322</v>
      </c>
      <c r="B44" s="197" t="s">
        <v>55</v>
      </c>
      <c r="C44" s="36" t="s">
        <v>321</v>
      </c>
      <c r="D44" s="36" t="s">
        <v>102</v>
      </c>
      <c r="E44" s="36" t="s">
        <v>103</v>
      </c>
      <c r="F44" s="36">
        <v>10.55</v>
      </c>
      <c r="G44" s="36">
        <v>10.55</v>
      </c>
      <c r="H44" s="26" t="s">
        <v>252</v>
      </c>
      <c r="I44" s="471">
        <f>VLOOKUP(A44,'Общий список'!$B:$F,3,0)</f>
        <v>50990</v>
      </c>
      <c r="J44" s="471">
        <f>VLOOKUP(B44,'Общий список'!$B:$F,3,0)</f>
        <v>136700</v>
      </c>
      <c r="K44" s="471">
        <f>VLOOKUP(C44,'Общий список'!$B:$F,3,0)</f>
        <v>13000</v>
      </c>
      <c r="L44" s="478">
        <f t="shared" si="0"/>
        <v>90197</v>
      </c>
      <c r="M44" s="298">
        <f>VLOOKUP(A44,'Общий список'!B:H,7,FALSE)+VLOOKUP(B44,'Общий список'!B:H,7,FALSE)+VLOOKUP(C44,'Общий список'!B:H,7,FALSE)</f>
        <v>138990</v>
      </c>
      <c r="N44" s="29" t="s">
        <v>736</v>
      </c>
    </row>
    <row r="45" spans="1:14" ht="17.399999999999999" customHeight="1" outlineLevel="1">
      <c r="A45" s="192" t="s">
        <v>323</v>
      </c>
      <c r="B45" s="197" t="s">
        <v>246</v>
      </c>
      <c r="C45" s="36" t="s">
        <v>321</v>
      </c>
      <c r="D45" s="36" t="s">
        <v>102</v>
      </c>
      <c r="E45" s="36" t="s">
        <v>103</v>
      </c>
      <c r="F45" s="36">
        <v>14.07</v>
      </c>
      <c r="G45" s="36">
        <v>15.24</v>
      </c>
      <c r="H45" s="26" t="s">
        <v>252</v>
      </c>
      <c r="I45" s="471">
        <f>VLOOKUP(A45,'Общий список'!$B:$F,3,0)</f>
        <v>59990</v>
      </c>
      <c r="J45" s="471">
        <f>VLOOKUP(B45,'Общий список'!$B:$F,3,0)</f>
        <v>165700</v>
      </c>
      <c r="K45" s="471">
        <f>VLOOKUP(C45,'Общий список'!$B:$F,3,0)</f>
        <v>13000</v>
      </c>
      <c r="L45" s="478">
        <f t="shared" si="0"/>
        <v>106537</v>
      </c>
      <c r="M45" s="298">
        <f>VLOOKUP(A45,'Общий список'!B:H,7,FALSE)+VLOOKUP(B45,'Общий список'!B:H,7,FALSE)+VLOOKUP(C45,'Общий список'!B:H,7,FALSE)</f>
        <v>164990</v>
      </c>
      <c r="N45" s="29" t="s">
        <v>736</v>
      </c>
    </row>
    <row r="46" spans="1:14" ht="17.399999999999999" customHeight="1" outlineLevel="1">
      <c r="A46" s="192" t="s">
        <v>324</v>
      </c>
      <c r="B46" s="197" t="s">
        <v>247</v>
      </c>
      <c r="C46" s="36" t="s">
        <v>321</v>
      </c>
      <c r="D46" s="36" t="s">
        <v>102</v>
      </c>
      <c r="E46" s="36" t="s">
        <v>103</v>
      </c>
      <c r="F46" s="36">
        <v>16.12</v>
      </c>
      <c r="G46" s="36">
        <v>17.88</v>
      </c>
      <c r="H46" s="26" t="s">
        <v>252</v>
      </c>
      <c r="I46" s="471">
        <f>VLOOKUP(A46,'Общий список'!$B:$F,3,0)</f>
        <v>82990</v>
      </c>
      <c r="J46" s="471">
        <f>VLOOKUP(B46,'Общий список'!$B:$F,3,0)</f>
        <v>175700</v>
      </c>
      <c r="K46" s="471">
        <f>VLOOKUP(C46,'Общий список'!$B:$F,3,0)</f>
        <v>13000</v>
      </c>
      <c r="L46" s="478">
        <f t="shared" si="0"/>
        <v>120727</v>
      </c>
      <c r="M46" s="298">
        <f>VLOOKUP(A46,'Общий список'!B:H,7,FALSE)+VLOOKUP(B46,'Общий список'!B:H,7,FALSE)+VLOOKUP(C46,'Общий список'!B:H,7,FALSE)</f>
        <v>185990</v>
      </c>
      <c r="N46" s="29" t="s">
        <v>736</v>
      </c>
    </row>
    <row r="47" spans="1:14" ht="18" customHeight="1" outlineLevel="1">
      <c r="A47" s="192" t="s">
        <v>15</v>
      </c>
      <c r="B47" s="197" t="s">
        <v>246</v>
      </c>
      <c r="C47" s="36" t="s">
        <v>13</v>
      </c>
      <c r="D47" s="36" t="s">
        <v>102</v>
      </c>
      <c r="E47" s="36" t="s">
        <v>103</v>
      </c>
      <c r="F47" s="36">
        <v>14.07</v>
      </c>
      <c r="G47" s="36">
        <v>15.24</v>
      </c>
      <c r="H47" s="26" t="s">
        <v>252</v>
      </c>
      <c r="I47" s="471">
        <f>VLOOKUP(A47,'Общий список'!$B:$F,3,0)</f>
        <v>59990</v>
      </c>
      <c r="J47" s="471">
        <f>VLOOKUP(B47,'Общий список'!$B:$F,3,0)</f>
        <v>165700</v>
      </c>
      <c r="K47" s="471">
        <f>VLOOKUP(C47,'Общий список'!$B:$F,3,0)</f>
        <v>13000</v>
      </c>
      <c r="L47" s="478">
        <f t="shared" si="0"/>
        <v>106537</v>
      </c>
      <c r="M47" s="298">
        <f>VLOOKUP(A47,'Общий список'!B:H,7,FALSE)+VLOOKUP(B47,'Общий список'!B:H,7,FALSE)+VLOOKUP(C47,'Общий список'!B:H,7,FALSE)</f>
        <v>164990</v>
      </c>
      <c r="N47" s="29" t="s">
        <v>736</v>
      </c>
    </row>
    <row r="48" spans="1:14" ht="18" customHeight="1" outlineLevel="1">
      <c r="A48" s="194" t="s">
        <v>16</v>
      </c>
      <c r="B48" s="198" t="s">
        <v>247</v>
      </c>
      <c r="C48" s="59" t="s">
        <v>13</v>
      </c>
      <c r="D48" s="59" t="s">
        <v>102</v>
      </c>
      <c r="E48" s="59" t="s">
        <v>103</v>
      </c>
      <c r="F48" s="59">
        <v>16.12</v>
      </c>
      <c r="G48" s="59">
        <v>17.88</v>
      </c>
      <c r="H48" s="27" t="s">
        <v>252</v>
      </c>
      <c r="I48" s="472">
        <f>VLOOKUP(A48,'Общий список'!$B:$F,3,0)</f>
        <v>82990</v>
      </c>
      <c r="J48" s="472">
        <f>VLOOKUP(B48,'Общий список'!$B:$F,3,0)</f>
        <v>175700</v>
      </c>
      <c r="K48" s="472">
        <f>VLOOKUP(C48,'Общий список'!$B:$F,3,0)</f>
        <v>13000</v>
      </c>
      <c r="L48" s="476">
        <f t="shared" si="0"/>
        <v>120727</v>
      </c>
      <c r="M48" s="295">
        <f>VLOOKUP(A48,'Общий список'!B:H,7,FALSE)+VLOOKUP(B48,'Общий список'!B:H,7,FALSE)+VLOOKUP(C48,'Общий список'!B:H,7,FALSE)</f>
        <v>185990</v>
      </c>
      <c r="N48" s="29" t="s">
        <v>736</v>
      </c>
    </row>
    <row r="49" spans="1:14" ht="18" customHeight="1" outlineLevel="1">
      <c r="A49" s="56"/>
      <c r="B49" s="56"/>
      <c r="C49" s="57"/>
      <c r="D49" s="42"/>
      <c r="E49" s="42"/>
      <c r="F49" s="42"/>
      <c r="G49" s="42"/>
      <c r="H49" s="42"/>
      <c r="I49" s="43"/>
      <c r="J49" s="43"/>
      <c r="K49" s="43"/>
      <c r="L49" s="43"/>
      <c r="M49" s="237"/>
    </row>
    <row r="50" spans="1:14" ht="84.9" customHeight="1">
      <c r="A50" s="46" t="s">
        <v>120</v>
      </c>
      <c r="B50" s="52"/>
      <c r="C50" s="53"/>
      <c r="D50" s="45"/>
      <c r="E50" s="45"/>
      <c r="F50" s="526" t="s">
        <v>795</v>
      </c>
      <c r="G50" s="526"/>
      <c r="H50" s="526"/>
      <c r="I50" s="543" t="s">
        <v>796</v>
      </c>
      <c r="J50" s="543"/>
      <c r="K50" s="543"/>
      <c r="L50" s="370"/>
      <c r="M50" s="432"/>
    </row>
    <row r="51" spans="1:14" ht="18" customHeight="1" outlineLevel="1">
      <c r="A51" s="24" t="s">
        <v>683</v>
      </c>
      <c r="B51" s="56"/>
      <c r="C51" s="57"/>
      <c r="D51" s="42"/>
      <c r="E51" s="42"/>
      <c r="F51" s="42"/>
      <c r="G51" s="42"/>
      <c r="H51" s="42"/>
      <c r="I51" s="43"/>
      <c r="J51" s="43"/>
      <c r="K51" s="43"/>
      <c r="L51" s="43"/>
      <c r="M51" s="237"/>
    </row>
    <row r="52" spans="1:14" ht="18" customHeight="1" outlineLevel="1">
      <c r="A52" s="190" t="s">
        <v>698</v>
      </c>
      <c r="B52" s="191" t="s">
        <v>689</v>
      </c>
      <c r="C52" s="58" t="s">
        <v>114</v>
      </c>
      <c r="D52" s="58" t="s">
        <v>102</v>
      </c>
      <c r="E52" s="58" t="s">
        <v>103</v>
      </c>
      <c r="F52" s="58">
        <v>5.57</v>
      </c>
      <c r="G52" s="58">
        <v>5.86</v>
      </c>
      <c r="H52" s="25" t="str">
        <f>VLOOKUP(A52,'Общий список'!B:E,4,0)</f>
        <v>K_PREM</v>
      </c>
      <c r="I52" s="469">
        <f>VLOOKUP(A52,'Общий список'!$B:$F,3,0)</f>
        <v>52990</v>
      </c>
      <c r="J52" s="469">
        <f>VLOOKUP(B52,'Общий список'!$B:$F,3,0)</f>
        <v>64000</v>
      </c>
      <c r="K52" s="469"/>
      <c r="L52" s="475">
        <f>ROUND((I52+J52)*(1-$L$4)+K52*(1-$L$5),0)</f>
        <v>50306</v>
      </c>
      <c r="M52" s="294">
        <f>VLOOKUP(A52,'Общий список'!B:H,7,FALSE)+VLOOKUP(B52,'Общий список'!B:H,7,FALSE)</f>
        <v>77990</v>
      </c>
      <c r="N52" s="12" t="s">
        <v>245</v>
      </c>
    </row>
    <row r="53" spans="1:14" ht="18" customHeight="1" outlineLevel="1">
      <c r="A53" s="192" t="s">
        <v>327</v>
      </c>
      <c r="B53" s="193" t="s">
        <v>691</v>
      </c>
      <c r="C53" s="36" t="s">
        <v>114</v>
      </c>
      <c r="D53" s="36" t="s">
        <v>102</v>
      </c>
      <c r="E53" s="36" t="s">
        <v>103</v>
      </c>
      <c r="F53" s="36">
        <v>7.03</v>
      </c>
      <c r="G53" s="36">
        <v>7.91</v>
      </c>
      <c r="H53" s="26" t="str">
        <f>VLOOKUP(A53,'Общий список'!B:E,4,0)</f>
        <v>K_PREM</v>
      </c>
      <c r="I53" s="471">
        <f>VLOOKUP(A53,'Общий список'!$B:$F,3,0)</f>
        <v>64990</v>
      </c>
      <c r="J53" s="471">
        <f>VLOOKUP(B53,'Общий список'!$B:$F,3,0)</f>
        <v>76000</v>
      </c>
      <c r="K53" s="471"/>
      <c r="L53" s="478">
        <f>ROUND((I53+J53)*(1-$L$4)+K53*(1-$L$5),0)</f>
        <v>60626</v>
      </c>
      <c r="M53" s="298">
        <f>VLOOKUP(A53,'Общий список'!B:H,7,FALSE)+VLOOKUP(B53,'Общий список'!B:H,7,FALSE)</f>
        <v>93990</v>
      </c>
      <c r="N53" s="12" t="s">
        <v>245</v>
      </c>
    </row>
    <row r="54" spans="1:14" ht="18" customHeight="1" outlineLevel="1">
      <c r="A54" s="192" t="s">
        <v>19</v>
      </c>
      <c r="B54" s="193" t="s">
        <v>693</v>
      </c>
      <c r="C54" s="36" t="s">
        <v>114</v>
      </c>
      <c r="D54" s="36" t="s">
        <v>102</v>
      </c>
      <c r="E54" s="36" t="s">
        <v>103</v>
      </c>
      <c r="F54" s="36">
        <v>10.55</v>
      </c>
      <c r="G54" s="36">
        <v>10.55</v>
      </c>
      <c r="H54" s="26" t="str">
        <f>VLOOKUP(A54,'Общий список'!B:E,4,0)</f>
        <v>K_PREM</v>
      </c>
      <c r="I54" s="471">
        <f>VLOOKUP(A54,'Общий список'!$B:$F,3,0)</f>
        <v>73990</v>
      </c>
      <c r="J54" s="471">
        <f>VLOOKUP(B54,'Общий список'!$B:$F,3,0)</f>
        <v>117000</v>
      </c>
      <c r="K54" s="471"/>
      <c r="L54" s="478">
        <f>ROUND((I54+J54)*(1-$L$4)+K54*(1-$L$5),0)</f>
        <v>82126</v>
      </c>
      <c r="M54" s="298">
        <f>VLOOKUP(A54,'Общий список'!B:H,7,FALSE)+VLOOKUP(B54,'Общий список'!B:H,7,FALSE)</f>
        <v>126990</v>
      </c>
      <c r="N54" s="12" t="s">
        <v>245</v>
      </c>
    </row>
    <row r="55" spans="1:14" ht="18" customHeight="1" outlineLevel="1">
      <c r="A55" s="192" t="s">
        <v>192</v>
      </c>
      <c r="B55" s="193" t="s">
        <v>695</v>
      </c>
      <c r="C55" s="36" t="s">
        <v>114</v>
      </c>
      <c r="D55" s="36" t="s">
        <v>102</v>
      </c>
      <c r="E55" s="36" t="s">
        <v>103</v>
      </c>
      <c r="F55" s="36">
        <v>14.07</v>
      </c>
      <c r="G55" s="36">
        <v>16.12</v>
      </c>
      <c r="H55" s="26" t="str">
        <f>VLOOKUP(A55,'Общий список'!B:E,4,0)</f>
        <v>K_PREM</v>
      </c>
      <c r="I55" s="471">
        <f>VLOOKUP(A55,'Общий список'!$B:$F,3,0)</f>
        <v>76990</v>
      </c>
      <c r="J55" s="471">
        <f>VLOOKUP(B55,'Общий список'!$B:$F,3,0)</f>
        <v>146000</v>
      </c>
      <c r="K55" s="471"/>
      <c r="L55" s="478">
        <f>ROUND((I55+J55)*(1-$L$4)+K55*(1-$L$5),0)</f>
        <v>95886</v>
      </c>
      <c r="M55" s="298">
        <f>VLOOKUP(A55,'Общий список'!B:H,7,FALSE)+VLOOKUP(B55,'Общий список'!B:H,7,FALSE)</f>
        <v>147990</v>
      </c>
      <c r="N55" s="12" t="s">
        <v>245</v>
      </c>
    </row>
    <row r="56" spans="1:14" ht="18" customHeight="1" outlineLevel="1">
      <c r="A56" s="194" t="s">
        <v>21</v>
      </c>
      <c r="B56" s="195" t="s">
        <v>697</v>
      </c>
      <c r="C56" s="59" t="s">
        <v>114</v>
      </c>
      <c r="D56" s="59" t="s">
        <v>102</v>
      </c>
      <c r="E56" s="59" t="s">
        <v>103</v>
      </c>
      <c r="F56" s="59">
        <v>16.12</v>
      </c>
      <c r="G56" s="59">
        <v>17.579999999999998</v>
      </c>
      <c r="H56" s="27" t="str">
        <f>VLOOKUP(A56,'Общий список'!B:E,4,0)</f>
        <v>K_PREM</v>
      </c>
      <c r="I56" s="472">
        <f>VLOOKUP(A56,'Общий список'!$B:$F,3,0)</f>
        <v>88990</v>
      </c>
      <c r="J56" s="472">
        <f>VLOOKUP(B56,'Общий список'!$B:$F,3,0)</f>
        <v>156000</v>
      </c>
      <c r="K56" s="472"/>
      <c r="L56" s="476">
        <f>ROUND((I56+J56)*(1-$L$4)+K56*(1-$L$5),0)</f>
        <v>105346</v>
      </c>
      <c r="M56" s="295">
        <f>VLOOKUP(A56,'Общий список'!B:H,7,FALSE)+VLOOKUP(B56,'Общий список'!B:H,7,FALSE)</f>
        <v>162990</v>
      </c>
      <c r="N56" s="12" t="s">
        <v>245</v>
      </c>
    </row>
    <row r="57" spans="1:14" ht="18" customHeight="1" outlineLevel="1">
      <c r="A57" s="24" t="s">
        <v>684</v>
      </c>
      <c r="B57" s="56"/>
      <c r="C57" s="57"/>
      <c r="D57" s="42"/>
      <c r="E57" s="42"/>
      <c r="F57" s="42"/>
      <c r="G57" s="42"/>
      <c r="H57" s="453"/>
      <c r="I57" s="477"/>
      <c r="J57" s="477"/>
      <c r="K57" s="477"/>
      <c r="L57" s="477"/>
      <c r="M57" s="237"/>
    </row>
    <row r="58" spans="1:14" ht="18" customHeight="1" outlineLevel="1">
      <c r="A58" s="190" t="s">
        <v>325</v>
      </c>
      <c r="B58" s="191" t="s">
        <v>326</v>
      </c>
      <c r="C58" s="58" t="s">
        <v>114</v>
      </c>
      <c r="D58" s="58" t="s">
        <v>102</v>
      </c>
      <c r="E58" s="58" t="s">
        <v>103</v>
      </c>
      <c r="F58" s="58">
        <v>5.42</v>
      </c>
      <c r="G58" s="58">
        <v>5.57</v>
      </c>
      <c r="H58" s="167" t="str">
        <f>VLOOKUP(A58,'Общий список'!B:E,4,0)</f>
        <v>K_PREM</v>
      </c>
      <c r="I58" s="469">
        <f>VLOOKUP(A58,'Общий список'!$B:$F,3,0)</f>
        <v>42990</v>
      </c>
      <c r="J58" s="469">
        <f>VLOOKUP(B58,'Общий список'!$B:$F,3,0)</f>
        <v>75000</v>
      </c>
      <c r="K58" s="469"/>
      <c r="L58" s="475">
        <f t="shared" ref="L58:L63" si="1">ROUND((I58+J58)*(1-$L$4)+K58*(1-$L$5),0)</f>
        <v>50736</v>
      </c>
      <c r="M58" s="294">
        <f>VLOOKUP(A58,'Общий список'!B:H,7,FALSE)+VLOOKUP(B58,'Общий список'!B:H,7,FALSE)</f>
        <v>78990</v>
      </c>
      <c r="N58" s="29" t="s">
        <v>736</v>
      </c>
    </row>
    <row r="59" spans="1:14" ht="18" customHeight="1" outlineLevel="1">
      <c r="A59" s="192" t="s">
        <v>327</v>
      </c>
      <c r="B59" s="193" t="s">
        <v>328</v>
      </c>
      <c r="C59" s="36" t="s">
        <v>114</v>
      </c>
      <c r="D59" s="36" t="s">
        <v>102</v>
      </c>
      <c r="E59" s="36" t="s">
        <v>103</v>
      </c>
      <c r="F59" s="36">
        <v>7.03</v>
      </c>
      <c r="G59" s="36">
        <v>7.91</v>
      </c>
      <c r="H59" s="26" t="str">
        <f>VLOOKUP(A59,'Общий список'!B:E,4,0)</f>
        <v>K_PREM</v>
      </c>
      <c r="I59" s="471">
        <f>VLOOKUP(A59,'Общий список'!$B:$F,3,0)</f>
        <v>64990</v>
      </c>
      <c r="J59" s="471">
        <f>VLOOKUP(B59,'Общий список'!$B:$F,3,0)</f>
        <v>76000</v>
      </c>
      <c r="K59" s="471"/>
      <c r="L59" s="478">
        <f t="shared" si="1"/>
        <v>60626</v>
      </c>
      <c r="M59" s="298">
        <f>VLOOKUP(A59,'Общий список'!B:H,7,FALSE)+VLOOKUP(B59,'Общий список'!B:H,7,FALSE)</f>
        <v>93990</v>
      </c>
      <c r="N59" s="29" t="s">
        <v>736</v>
      </c>
    </row>
    <row r="60" spans="1:14" ht="18" customHeight="1" outlineLevel="1">
      <c r="A60" s="192" t="s">
        <v>17</v>
      </c>
      <c r="B60" s="193" t="s">
        <v>10</v>
      </c>
      <c r="C60" s="36" t="s">
        <v>114</v>
      </c>
      <c r="D60" s="36" t="s">
        <v>102</v>
      </c>
      <c r="E60" s="36" t="s">
        <v>103</v>
      </c>
      <c r="F60" s="36">
        <v>5.42</v>
      </c>
      <c r="G60" s="36">
        <v>5.57</v>
      </c>
      <c r="H60" s="26" t="str">
        <f>VLOOKUP(A60,'Общий список'!B:E,4,0)</f>
        <v>K_PREM</v>
      </c>
      <c r="I60" s="471">
        <f>VLOOKUP(A60,'Общий список'!$B:$F,3,0)</f>
        <v>42990</v>
      </c>
      <c r="J60" s="471">
        <f>VLOOKUP(B60,'Общий список'!$B:$F,3,0)</f>
        <v>64000</v>
      </c>
      <c r="K60" s="471"/>
      <c r="L60" s="478">
        <f t="shared" si="1"/>
        <v>46006</v>
      </c>
      <c r="M60" s="298">
        <f>VLOOKUP(A60,'Общий список'!B:H,7,FALSE)+VLOOKUP(B60,'Общий список'!B:H,7,FALSE)</f>
        <v>71990</v>
      </c>
      <c r="N60" s="29" t="s">
        <v>736</v>
      </c>
    </row>
    <row r="61" spans="1:14" ht="18" customHeight="1" outlineLevel="1">
      <c r="A61" s="192" t="s">
        <v>19</v>
      </c>
      <c r="B61" s="193" t="s">
        <v>54</v>
      </c>
      <c r="C61" s="36" t="s">
        <v>114</v>
      </c>
      <c r="D61" s="36" t="s">
        <v>102</v>
      </c>
      <c r="E61" s="36" t="s">
        <v>103</v>
      </c>
      <c r="F61" s="36">
        <v>10.55</v>
      </c>
      <c r="G61" s="36">
        <v>11.14</v>
      </c>
      <c r="H61" s="26" t="str">
        <f>VLOOKUP(A61,'Общий список'!B:E,4,0)</f>
        <v>K_PREM</v>
      </c>
      <c r="I61" s="471">
        <f>VLOOKUP(A61,'Общий список'!$B:$F,3,0)</f>
        <v>73990</v>
      </c>
      <c r="J61" s="471">
        <f>VLOOKUP(B61,'Общий список'!$B:$F,3,0)</f>
        <v>117000</v>
      </c>
      <c r="K61" s="471"/>
      <c r="L61" s="478">
        <f t="shared" si="1"/>
        <v>82126</v>
      </c>
      <c r="M61" s="298">
        <f>VLOOKUP(A61,'Общий список'!B:H,7,FALSE)+VLOOKUP(B61,'Общий список'!B:H,7,FALSE)</f>
        <v>126990</v>
      </c>
      <c r="N61" s="29" t="s">
        <v>736</v>
      </c>
    </row>
    <row r="62" spans="1:14" ht="18" customHeight="1" outlineLevel="1">
      <c r="A62" s="192" t="s">
        <v>192</v>
      </c>
      <c r="B62" s="193" t="s">
        <v>194</v>
      </c>
      <c r="C62" s="36" t="s">
        <v>114</v>
      </c>
      <c r="D62" s="36" t="s">
        <v>102</v>
      </c>
      <c r="E62" s="36" t="s">
        <v>103</v>
      </c>
      <c r="F62" s="36">
        <v>14.07</v>
      </c>
      <c r="G62" s="36">
        <v>16.12</v>
      </c>
      <c r="H62" s="26" t="str">
        <f>VLOOKUP(A62,'Общий список'!B:E,4,0)</f>
        <v>K_PREM</v>
      </c>
      <c r="I62" s="471">
        <f>VLOOKUP(A62,'Общий список'!$B:$F,3,0)</f>
        <v>76990</v>
      </c>
      <c r="J62" s="471">
        <f>VLOOKUP(B62,'Общий список'!$B:$F,3,0)</f>
        <v>146000</v>
      </c>
      <c r="K62" s="471"/>
      <c r="L62" s="478">
        <f t="shared" si="1"/>
        <v>95886</v>
      </c>
      <c r="M62" s="298">
        <f>VLOOKUP(A62,'Общий список'!B:H,7,FALSE)+VLOOKUP(B62,'Общий список'!B:H,7,FALSE)</f>
        <v>147990</v>
      </c>
      <c r="N62" s="29" t="s">
        <v>736</v>
      </c>
    </row>
    <row r="63" spans="1:14" ht="18" customHeight="1" outlineLevel="1">
      <c r="A63" s="194" t="s">
        <v>21</v>
      </c>
      <c r="B63" s="195" t="s">
        <v>193</v>
      </c>
      <c r="C63" s="59" t="s">
        <v>114</v>
      </c>
      <c r="D63" s="59" t="s">
        <v>102</v>
      </c>
      <c r="E63" s="59" t="s">
        <v>103</v>
      </c>
      <c r="F63" s="59">
        <v>16.12</v>
      </c>
      <c r="G63" s="59">
        <v>17.579999999999998</v>
      </c>
      <c r="H63" s="27" t="str">
        <f>VLOOKUP(A63,'Общий список'!B:E,4,0)</f>
        <v>K_PREM</v>
      </c>
      <c r="I63" s="472">
        <f>VLOOKUP(A63,'Общий список'!$B:$F,3,0)</f>
        <v>88990</v>
      </c>
      <c r="J63" s="472">
        <f>VLOOKUP(B63,'Общий список'!$B:$F,3,0)</f>
        <v>156000</v>
      </c>
      <c r="K63" s="472"/>
      <c r="L63" s="476">
        <f t="shared" si="1"/>
        <v>105346</v>
      </c>
      <c r="M63" s="295">
        <f>VLOOKUP(A63,'Общий список'!B:H,7,FALSE)+VLOOKUP(B63,'Общий список'!B:H,7,FALSE)</f>
        <v>162990</v>
      </c>
      <c r="N63" s="29" t="s">
        <v>736</v>
      </c>
    </row>
    <row r="64" spans="1:14" ht="18" customHeight="1" outlineLevel="1">
      <c r="A64" s="35" t="s">
        <v>685</v>
      </c>
      <c r="B64" s="56"/>
      <c r="C64" s="57"/>
      <c r="D64" s="42"/>
      <c r="E64" s="42"/>
      <c r="F64" s="42"/>
      <c r="G64" s="42"/>
      <c r="H64" s="453"/>
      <c r="I64" s="484"/>
      <c r="J64" s="484"/>
      <c r="K64" s="484"/>
      <c r="L64" s="477"/>
      <c r="M64" s="296"/>
    </row>
    <row r="65" spans="1:14" ht="18" customHeight="1" outlineLevel="1">
      <c r="A65" s="190" t="s">
        <v>698</v>
      </c>
      <c r="B65" s="196" t="s">
        <v>623</v>
      </c>
      <c r="C65" s="58" t="s">
        <v>114</v>
      </c>
      <c r="D65" s="58" t="s">
        <v>102</v>
      </c>
      <c r="E65" s="58" t="s">
        <v>103</v>
      </c>
      <c r="F65" s="58">
        <v>5.57</v>
      </c>
      <c r="G65" s="58">
        <v>5.86</v>
      </c>
      <c r="H65" s="167" t="str">
        <f>VLOOKUP(A65,'Общий список'!B:E,4,0)</f>
        <v>K_PREM</v>
      </c>
      <c r="I65" s="469">
        <f>VLOOKUP(A65,'Общий список'!$B:$F,3,0)</f>
        <v>52990</v>
      </c>
      <c r="J65" s="469">
        <f>VLOOKUP(B65,'Общий список'!$B:$F,3,0)</f>
        <v>90400</v>
      </c>
      <c r="K65" s="469"/>
      <c r="L65" s="475">
        <f t="shared" ref="L65:L70" si="2">ROUND((I65+J65)*(1-$L$4)+K65*(1-$L$5),0)</f>
        <v>61658</v>
      </c>
      <c r="M65" s="294">
        <f>VLOOKUP(A65,'Общий список'!B:H,7,FALSE)+VLOOKUP(B65,'Общий список'!B:H,7,FALSE)</f>
        <v>94990</v>
      </c>
      <c r="N65" s="12" t="s">
        <v>245</v>
      </c>
    </row>
    <row r="66" spans="1:14" ht="18" customHeight="1" outlineLevel="1">
      <c r="A66" s="192" t="s">
        <v>325</v>
      </c>
      <c r="B66" s="197" t="s">
        <v>623</v>
      </c>
      <c r="C66" s="36" t="s">
        <v>114</v>
      </c>
      <c r="D66" s="36" t="s">
        <v>102</v>
      </c>
      <c r="E66" s="36" t="s">
        <v>103</v>
      </c>
      <c r="F66" s="36">
        <v>5.42</v>
      </c>
      <c r="G66" s="36">
        <v>5.57</v>
      </c>
      <c r="H66" s="26" t="str">
        <f>VLOOKUP(A66,'Общий список'!B:E,4,0)</f>
        <v>K_PREM</v>
      </c>
      <c r="I66" s="471">
        <f>VLOOKUP(A66,'Общий список'!$B:$F,3,0)</f>
        <v>42990</v>
      </c>
      <c r="J66" s="471">
        <f>VLOOKUP(B66,'Общий список'!$B:$F,3,0)</f>
        <v>90400</v>
      </c>
      <c r="K66" s="471"/>
      <c r="L66" s="478">
        <f t="shared" si="2"/>
        <v>57358</v>
      </c>
      <c r="M66" s="298">
        <f>VLOOKUP(A66,'Общий список'!B:H,7,FALSE)+VLOOKUP(B66,'Общий список'!B:H,7,FALSE)</f>
        <v>88990</v>
      </c>
      <c r="N66" s="29"/>
    </row>
    <row r="67" spans="1:14" ht="18" customHeight="1" outlineLevel="1">
      <c r="A67" s="192" t="s">
        <v>327</v>
      </c>
      <c r="B67" s="197" t="s">
        <v>624</v>
      </c>
      <c r="C67" s="36" t="s">
        <v>114</v>
      </c>
      <c r="D67" s="36" t="s">
        <v>102</v>
      </c>
      <c r="E67" s="36" t="s">
        <v>103</v>
      </c>
      <c r="F67" s="36">
        <v>7.03</v>
      </c>
      <c r="G67" s="36">
        <v>7.91</v>
      </c>
      <c r="H67" s="26" t="str">
        <f>VLOOKUP(A67,'Общий список'!B:E,4,0)</f>
        <v>K_PREM</v>
      </c>
      <c r="I67" s="471">
        <f>VLOOKUP(A67,'Общий список'!$B:$F,3,0)</f>
        <v>64990</v>
      </c>
      <c r="J67" s="471">
        <f>VLOOKUP(B67,'Общий список'!$B:$F,3,0)</f>
        <v>91400</v>
      </c>
      <c r="K67" s="471"/>
      <c r="L67" s="478">
        <f t="shared" si="2"/>
        <v>67248</v>
      </c>
      <c r="M67" s="298">
        <f>VLOOKUP(A67,'Общий список'!B:H,7,FALSE)+VLOOKUP(B67,'Общий список'!B:H,7,FALSE)</f>
        <v>103990</v>
      </c>
      <c r="N67" s="29"/>
    </row>
    <row r="68" spans="1:14" ht="18" customHeight="1" outlineLevel="1">
      <c r="A68" s="192" t="s">
        <v>19</v>
      </c>
      <c r="B68" s="197" t="str">
        <f>B61&amp;"/-40"</f>
        <v>KSUR105HFAN3/-40</v>
      </c>
      <c r="C68" s="36" t="s">
        <v>114</v>
      </c>
      <c r="D68" s="36" t="s">
        <v>102</v>
      </c>
      <c r="E68" s="36" t="s">
        <v>103</v>
      </c>
      <c r="F68" s="36">
        <v>10.55</v>
      </c>
      <c r="G68" s="36">
        <v>10.55</v>
      </c>
      <c r="H68" s="26" t="str">
        <f>VLOOKUP(A68,'Общий список'!B:E,4,0)</f>
        <v>K_PREM</v>
      </c>
      <c r="I68" s="471">
        <f>VLOOKUP(A68,'Общий список'!$B:$F,3,0)</f>
        <v>73990</v>
      </c>
      <c r="J68" s="471">
        <f>VLOOKUP(B68,'Общий список'!$B:$F,3,0)</f>
        <v>136700</v>
      </c>
      <c r="K68" s="471"/>
      <c r="L68" s="478">
        <f t="shared" si="2"/>
        <v>90597</v>
      </c>
      <c r="M68" s="298">
        <f>VLOOKUP(A68,'Общий список'!B:H,7,FALSE)+VLOOKUP(B68,'Общий список'!B:H,7,FALSE)</f>
        <v>139990</v>
      </c>
      <c r="N68" s="29"/>
    </row>
    <row r="69" spans="1:14" ht="18" customHeight="1" outlineLevel="1">
      <c r="A69" s="192" t="s">
        <v>192</v>
      </c>
      <c r="B69" s="197" t="s">
        <v>246</v>
      </c>
      <c r="C69" s="36" t="s">
        <v>114</v>
      </c>
      <c r="D69" s="36" t="s">
        <v>102</v>
      </c>
      <c r="E69" s="36" t="s">
        <v>103</v>
      </c>
      <c r="F69" s="36">
        <v>14.07</v>
      </c>
      <c r="G69" s="36">
        <v>16.12</v>
      </c>
      <c r="H69" s="26" t="str">
        <f>VLOOKUP(A69,'Общий список'!B:E,4,0)</f>
        <v>K_PREM</v>
      </c>
      <c r="I69" s="471">
        <f>VLOOKUP(A69,'Общий список'!$B:$F,3,0)</f>
        <v>76990</v>
      </c>
      <c r="J69" s="471">
        <f>VLOOKUP(B69,'Общий список'!$B:$F,3,0)</f>
        <v>165700</v>
      </c>
      <c r="K69" s="471"/>
      <c r="L69" s="478">
        <f t="shared" si="2"/>
        <v>104357</v>
      </c>
      <c r="M69" s="298">
        <f>VLOOKUP(A69,'Общий список'!B:H,7,FALSE)+VLOOKUP(B69,'Общий список'!B:H,7,FALSE)</f>
        <v>161990</v>
      </c>
      <c r="N69" s="29"/>
    </row>
    <row r="70" spans="1:14" ht="18" customHeight="1" outlineLevel="1">
      <c r="A70" s="194" t="s">
        <v>21</v>
      </c>
      <c r="B70" s="198" t="s">
        <v>247</v>
      </c>
      <c r="C70" s="59" t="s">
        <v>114</v>
      </c>
      <c r="D70" s="59" t="s">
        <v>102</v>
      </c>
      <c r="E70" s="59" t="s">
        <v>103</v>
      </c>
      <c r="F70" s="59">
        <v>16.12</v>
      </c>
      <c r="G70" s="59">
        <v>17.579999999999998</v>
      </c>
      <c r="H70" s="27" t="str">
        <f>VLOOKUP(A70,'Общий список'!B:E,4,0)</f>
        <v>K_PREM</v>
      </c>
      <c r="I70" s="472">
        <f>VLOOKUP(A70,'Общий список'!$B:$F,3,0)</f>
        <v>88990</v>
      </c>
      <c r="J70" s="472">
        <f>VLOOKUP(B70,'Общий список'!$B:$F,3,0)</f>
        <v>175700</v>
      </c>
      <c r="K70" s="472"/>
      <c r="L70" s="476">
        <f t="shared" si="2"/>
        <v>113817</v>
      </c>
      <c r="M70" s="295">
        <f>VLOOKUP(A70,'Общий список'!B:H,7,FALSE)+VLOOKUP(B70,'Общий список'!B:H,7,FALSE)</f>
        <v>175990</v>
      </c>
      <c r="N70" s="29"/>
    </row>
    <row r="71" spans="1:14" ht="18" customHeight="1" outlineLevel="1">
      <c r="A71" s="56"/>
      <c r="B71" s="56"/>
      <c r="C71" s="57"/>
      <c r="D71" s="42"/>
      <c r="E71" s="42"/>
      <c r="F71" s="42"/>
      <c r="G71" s="42"/>
      <c r="H71" s="42"/>
      <c r="I71" s="43"/>
      <c r="J71" s="43"/>
      <c r="K71" s="43"/>
      <c r="L71" s="43"/>
      <c r="M71" s="237"/>
    </row>
    <row r="72" spans="1:14" ht="84.9" customHeight="1">
      <c r="A72" s="46" t="s">
        <v>121</v>
      </c>
      <c r="B72" s="52"/>
      <c r="C72" s="53"/>
      <c r="D72" s="45"/>
      <c r="E72" s="45"/>
      <c r="F72" s="526" t="s">
        <v>800</v>
      </c>
      <c r="G72" s="526"/>
      <c r="H72" s="526"/>
      <c r="I72" s="543" t="s">
        <v>797</v>
      </c>
      <c r="J72" s="543"/>
      <c r="K72" s="543"/>
      <c r="L72" s="370"/>
      <c r="M72" s="432"/>
    </row>
    <row r="73" spans="1:14" ht="18" customHeight="1" outlineLevel="1">
      <c r="A73" s="24" t="s">
        <v>811</v>
      </c>
      <c r="B73" s="56"/>
      <c r="C73" s="57"/>
      <c r="D73" s="42"/>
      <c r="E73" s="42"/>
      <c r="F73" s="42"/>
      <c r="G73" s="42"/>
      <c r="H73" s="42"/>
      <c r="I73" s="43"/>
      <c r="J73" s="43"/>
      <c r="K73" s="43"/>
      <c r="L73" s="43"/>
      <c r="M73" s="237"/>
    </row>
    <row r="74" spans="1:14" ht="18" customHeight="1" outlineLevel="1">
      <c r="A74" s="190" t="s">
        <v>699</v>
      </c>
      <c r="B74" s="191" t="s">
        <v>689</v>
      </c>
      <c r="C74" s="58" t="s">
        <v>114</v>
      </c>
      <c r="D74" s="58" t="s">
        <v>102</v>
      </c>
      <c r="E74" s="58" t="s">
        <v>103</v>
      </c>
      <c r="F74" s="58">
        <v>5.28</v>
      </c>
      <c r="G74" s="58">
        <v>5.57</v>
      </c>
      <c r="H74" s="25" t="s">
        <v>250</v>
      </c>
      <c r="I74" s="469">
        <f>VLOOKUP(A74,'Общий список'!$B:$F,3,0)</f>
        <v>51990</v>
      </c>
      <c r="J74" s="469">
        <f>VLOOKUP(B74,'Общий список'!$B:$F,3,0)</f>
        <v>64000</v>
      </c>
      <c r="K74" s="469"/>
      <c r="L74" s="475">
        <f>ROUND((I74+J74)*(1-$L$4)+K74*(1-$L$5),0)</f>
        <v>49876</v>
      </c>
      <c r="M74" s="294">
        <f>VLOOKUP(A74,'Общий список'!B:H,7,FALSE)+VLOOKUP(B74,'Общий список'!B:H,7,FALSE)</f>
        <v>77990</v>
      </c>
      <c r="N74" s="29" t="s">
        <v>245</v>
      </c>
    </row>
    <row r="75" spans="1:14" ht="18" customHeight="1" outlineLevel="1">
      <c r="A75" s="192" t="s">
        <v>700</v>
      </c>
      <c r="B75" s="193" t="s">
        <v>691</v>
      </c>
      <c r="C75" s="36" t="s">
        <v>114</v>
      </c>
      <c r="D75" s="36" t="s">
        <v>102</v>
      </c>
      <c r="E75" s="36" t="s">
        <v>103</v>
      </c>
      <c r="F75" s="36">
        <v>7.03</v>
      </c>
      <c r="G75" s="36">
        <v>7.62</v>
      </c>
      <c r="H75" s="26" t="s">
        <v>250</v>
      </c>
      <c r="I75" s="471">
        <f>VLOOKUP(A75,'Общий список'!$B:$F,3,0)</f>
        <v>70990</v>
      </c>
      <c r="J75" s="471">
        <f>VLOOKUP(B75,'Общий список'!$B:$F,3,0)</f>
        <v>76000</v>
      </c>
      <c r="K75" s="471"/>
      <c r="L75" s="478">
        <f>ROUND((I75+J75)*(1-$L$4)+K75*(1-$L$5),0)</f>
        <v>63206</v>
      </c>
      <c r="M75" s="298">
        <f>VLOOKUP(A75,'Общий список'!B:H,7,FALSE)+VLOOKUP(B75,'Общий список'!B:H,7,FALSE)</f>
        <v>97990</v>
      </c>
      <c r="N75" s="29" t="s">
        <v>245</v>
      </c>
    </row>
    <row r="76" spans="1:14" ht="18" customHeight="1" outlineLevel="1">
      <c r="A76" s="192" t="s">
        <v>701</v>
      </c>
      <c r="B76" s="193" t="s">
        <v>693</v>
      </c>
      <c r="C76" s="36" t="s">
        <v>114</v>
      </c>
      <c r="D76" s="36" t="s">
        <v>102</v>
      </c>
      <c r="E76" s="36" t="s">
        <v>103</v>
      </c>
      <c r="F76" s="36">
        <v>10.55</v>
      </c>
      <c r="G76" s="36">
        <v>11.43</v>
      </c>
      <c r="H76" s="26" t="s">
        <v>250</v>
      </c>
      <c r="I76" s="471">
        <f>VLOOKUP(A76,'Общий список'!$B:$F,3,0)</f>
        <v>84990</v>
      </c>
      <c r="J76" s="471">
        <f>VLOOKUP(B76,'Общий список'!$B:$F,3,0)</f>
        <v>117000</v>
      </c>
      <c r="K76" s="471"/>
      <c r="L76" s="478">
        <f>ROUND((I76+J76)*(1-$L$4)+K76*(1-$L$5),0)</f>
        <v>86856</v>
      </c>
      <c r="M76" s="298">
        <f>VLOOKUP(A76,'Общий список'!B:H,7,FALSE)+VLOOKUP(B76,'Общий список'!B:H,7,FALSE)</f>
        <v>134990</v>
      </c>
      <c r="N76" s="29" t="s">
        <v>245</v>
      </c>
    </row>
    <row r="77" spans="1:14" ht="18" customHeight="1" outlineLevel="1">
      <c r="A77" s="192" t="s">
        <v>702</v>
      </c>
      <c r="B77" s="193" t="s">
        <v>695</v>
      </c>
      <c r="C77" s="36" t="s">
        <v>114</v>
      </c>
      <c r="D77" s="36" t="s">
        <v>102</v>
      </c>
      <c r="E77" s="36" t="s">
        <v>103</v>
      </c>
      <c r="F77" s="36">
        <v>14.07</v>
      </c>
      <c r="G77" s="36">
        <v>16.12</v>
      </c>
      <c r="H77" s="26" t="s">
        <v>250</v>
      </c>
      <c r="I77" s="471">
        <f>VLOOKUP(A77,'Общий список'!$B:$F,3,0)</f>
        <v>92990</v>
      </c>
      <c r="J77" s="471">
        <f>VLOOKUP(B77,'Общий список'!$B:$F,3,0)</f>
        <v>146000</v>
      </c>
      <c r="K77" s="471"/>
      <c r="L77" s="478">
        <f>ROUND((I77+J77)*(1-$L$4)+K77*(1-$L$5),0)</f>
        <v>102766</v>
      </c>
      <c r="M77" s="298">
        <f>VLOOKUP(A77,'Общий список'!B:H,7,FALSE)+VLOOKUP(B77,'Общий список'!B:H,7,FALSE)</f>
        <v>158990</v>
      </c>
      <c r="N77" s="29" t="s">
        <v>245</v>
      </c>
    </row>
    <row r="78" spans="1:14" ht="18" customHeight="1" outlineLevel="1">
      <c r="A78" s="194" t="s">
        <v>703</v>
      </c>
      <c r="B78" s="195" t="s">
        <v>697</v>
      </c>
      <c r="C78" s="59" t="s">
        <v>114</v>
      </c>
      <c r="D78" s="59" t="s">
        <v>102</v>
      </c>
      <c r="E78" s="59" t="s">
        <v>103</v>
      </c>
      <c r="F78" s="59">
        <v>16.12</v>
      </c>
      <c r="G78" s="59">
        <v>17.59</v>
      </c>
      <c r="H78" s="27" t="s">
        <v>250</v>
      </c>
      <c r="I78" s="472">
        <f>VLOOKUP(A78,'Общий список'!$B:$F,3,0)</f>
        <v>96990</v>
      </c>
      <c r="J78" s="472">
        <f>VLOOKUP(B78,'Общий список'!$B:$F,3,0)</f>
        <v>156000</v>
      </c>
      <c r="K78" s="472"/>
      <c r="L78" s="476">
        <f>ROUND((I78+J78)*(1-$L$4)+K78*(1-$L$5),0)</f>
        <v>108786</v>
      </c>
      <c r="M78" s="295">
        <f>VLOOKUP(A78,'Общий список'!B:H,7,FALSE)+VLOOKUP(B78,'Общий список'!B:H,7,FALSE)</f>
        <v>168990</v>
      </c>
      <c r="N78" s="29" t="s">
        <v>245</v>
      </c>
    </row>
    <row r="79" spans="1:14" ht="18" customHeight="1" outlineLevel="1">
      <c r="A79" s="24" t="s">
        <v>684</v>
      </c>
      <c r="B79" s="56"/>
      <c r="C79" s="57"/>
      <c r="D79" s="42"/>
      <c r="E79" s="42"/>
      <c r="F79" s="42"/>
      <c r="G79" s="42"/>
      <c r="H79" s="42"/>
      <c r="I79" s="477"/>
      <c r="J79" s="477"/>
      <c r="K79" s="477"/>
      <c r="L79" s="477"/>
      <c r="M79" s="237"/>
    </row>
    <row r="80" spans="1:14" ht="18" customHeight="1" outlineLevel="1">
      <c r="A80" s="190" t="s">
        <v>329</v>
      </c>
      <c r="B80" s="191" t="s">
        <v>318</v>
      </c>
      <c r="C80" s="58" t="s">
        <v>114</v>
      </c>
      <c r="D80" s="58" t="s">
        <v>102</v>
      </c>
      <c r="E80" s="58" t="s">
        <v>103</v>
      </c>
      <c r="F80" s="58">
        <v>5.28</v>
      </c>
      <c r="G80" s="58">
        <v>5.57</v>
      </c>
      <c r="H80" s="25" t="s">
        <v>250</v>
      </c>
      <c r="I80" s="469">
        <f>VLOOKUP(A80,'Общий список'!$B:$F,3,0)</f>
        <v>51990</v>
      </c>
      <c r="J80" s="469">
        <f>VLOOKUP(B80,'Общий список'!$B:$F,3,0)</f>
        <v>64000</v>
      </c>
      <c r="K80" s="469"/>
      <c r="L80" s="475">
        <f t="shared" ref="L80:L91" si="3">ROUND((I80+J80)*(1-$L$4)+K80*(1-$L$5),0)</f>
        <v>49876</v>
      </c>
      <c r="M80" s="294">
        <f>VLOOKUP(A80,'Общий список'!B:H,7,FALSE)+VLOOKUP(B80,'Общий список'!B:H,7,FALSE)</f>
        <v>77990</v>
      </c>
      <c r="N80" s="29" t="s">
        <v>736</v>
      </c>
    </row>
    <row r="81" spans="1:14" ht="18" customHeight="1" outlineLevel="1">
      <c r="A81" s="192" t="s">
        <v>330</v>
      </c>
      <c r="B81" s="193" t="s">
        <v>320</v>
      </c>
      <c r="C81" s="36" t="s">
        <v>114</v>
      </c>
      <c r="D81" s="36" t="s">
        <v>102</v>
      </c>
      <c r="E81" s="36" t="s">
        <v>103</v>
      </c>
      <c r="F81" s="36">
        <v>7.03</v>
      </c>
      <c r="G81" s="36">
        <v>7.62</v>
      </c>
      <c r="H81" s="26" t="s">
        <v>250</v>
      </c>
      <c r="I81" s="471">
        <f>VLOOKUP(A81,'Общий список'!$B:$F,3,0)</f>
        <v>70990</v>
      </c>
      <c r="J81" s="471">
        <f>VLOOKUP(B81,'Общий список'!$B:$F,3,0)</f>
        <v>76000</v>
      </c>
      <c r="K81" s="471"/>
      <c r="L81" s="478">
        <f t="shared" si="3"/>
        <v>63206</v>
      </c>
      <c r="M81" s="298">
        <f>VLOOKUP(A81,'Общий список'!B:H,7,FALSE)+VLOOKUP(B81,'Общий список'!B:H,7,FALSE)</f>
        <v>97990</v>
      </c>
      <c r="N81" s="29" t="s">
        <v>736</v>
      </c>
    </row>
    <row r="82" spans="1:14" ht="18" customHeight="1" outlineLevel="1">
      <c r="A82" s="192" t="s">
        <v>22</v>
      </c>
      <c r="B82" s="193" t="s">
        <v>10</v>
      </c>
      <c r="C82" s="36" t="s">
        <v>114</v>
      </c>
      <c r="D82" s="36" t="s">
        <v>102</v>
      </c>
      <c r="E82" s="36" t="s">
        <v>103</v>
      </c>
      <c r="F82" s="36">
        <v>5.28</v>
      </c>
      <c r="G82" s="36">
        <v>5.57</v>
      </c>
      <c r="H82" s="26" t="s">
        <v>250</v>
      </c>
      <c r="I82" s="471">
        <f>VLOOKUP(A82,'Общий список'!$B:$F,3,0)</f>
        <v>51990</v>
      </c>
      <c r="J82" s="471">
        <f>VLOOKUP(B82,'Общий список'!$B:$F,3,0)</f>
        <v>64000</v>
      </c>
      <c r="K82" s="471"/>
      <c r="L82" s="478">
        <f t="shared" si="3"/>
        <v>49876</v>
      </c>
      <c r="M82" s="298">
        <f>VLOOKUP(A82,'Общий список'!B:H,7,FALSE)+VLOOKUP(B82,'Общий список'!B:H,7,FALSE)</f>
        <v>77990</v>
      </c>
      <c r="N82" s="29" t="s">
        <v>736</v>
      </c>
    </row>
    <row r="83" spans="1:14" ht="18" customHeight="1" outlineLevel="1">
      <c r="A83" s="192" t="s">
        <v>23</v>
      </c>
      <c r="B83" s="193" t="s">
        <v>12</v>
      </c>
      <c r="C83" s="36" t="s">
        <v>114</v>
      </c>
      <c r="D83" s="36" t="s">
        <v>102</v>
      </c>
      <c r="E83" s="36" t="s">
        <v>103</v>
      </c>
      <c r="F83" s="36">
        <v>7.03</v>
      </c>
      <c r="G83" s="36">
        <v>7.62</v>
      </c>
      <c r="H83" s="26" t="s">
        <v>250</v>
      </c>
      <c r="I83" s="471">
        <f>VLOOKUP(A83,'Общий список'!$B:$F,3,0)</f>
        <v>70990</v>
      </c>
      <c r="J83" s="471">
        <f>VLOOKUP(B83,'Общий список'!$B:$F,3,0)</f>
        <v>76000</v>
      </c>
      <c r="K83" s="471"/>
      <c r="L83" s="478">
        <f t="shared" si="3"/>
        <v>63206</v>
      </c>
      <c r="M83" s="298">
        <f>VLOOKUP(A83,'Общий список'!B:H,7,FALSE)+VLOOKUP(B83,'Общий список'!B:H,7,FALSE)</f>
        <v>97990</v>
      </c>
      <c r="N83" s="29" t="s">
        <v>736</v>
      </c>
    </row>
    <row r="84" spans="1:14" ht="18" customHeight="1" outlineLevel="1">
      <c r="A84" s="192" t="s">
        <v>24</v>
      </c>
      <c r="B84" s="193" t="s">
        <v>54</v>
      </c>
      <c r="C84" s="36" t="s">
        <v>114</v>
      </c>
      <c r="D84" s="36" t="s">
        <v>102</v>
      </c>
      <c r="E84" s="36" t="s">
        <v>103</v>
      </c>
      <c r="F84" s="36">
        <v>10.55</v>
      </c>
      <c r="G84" s="36">
        <v>11.72</v>
      </c>
      <c r="H84" s="26" t="s">
        <v>250</v>
      </c>
      <c r="I84" s="471">
        <f>VLOOKUP(A84,'Общий список'!$B:$F,3,0)</f>
        <v>84990</v>
      </c>
      <c r="J84" s="471">
        <f>VLOOKUP(B84,'Общий список'!$B:$F,3,0)</f>
        <v>117000</v>
      </c>
      <c r="K84" s="471"/>
      <c r="L84" s="478">
        <f t="shared" si="3"/>
        <v>86856</v>
      </c>
      <c r="M84" s="298">
        <f>VLOOKUP(A84,'Общий список'!B:H,7,FALSE)+VLOOKUP(B84,'Общий список'!B:H,7,FALSE)</f>
        <v>134990</v>
      </c>
      <c r="N84" s="29" t="s">
        <v>736</v>
      </c>
    </row>
    <row r="85" spans="1:14" ht="18" customHeight="1" outlineLevel="1">
      <c r="A85" s="192" t="s">
        <v>25</v>
      </c>
      <c r="B85" s="193" t="s">
        <v>194</v>
      </c>
      <c r="C85" s="36" t="s">
        <v>114</v>
      </c>
      <c r="D85" s="36" t="s">
        <v>102</v>
      </c>
      <c r="E85" s="36" t="s">
        <v>103</v>
      </c>
      <c r="F85" s="36">
        <v>14.07</v>
      </c>
      <c r="G85" s="36">
        <v>16.12</v>
      </c>
      <c r="H85" s="26" t="s">
        <v>250</v>
      </c>
      <c r="I85" s="471">
        <f>VLOOKUP(A85,'Общий список'!$B:$F,3,0)</f>
        <v>92990</v>
      </c>
      <c r="J85" s="471">
        <f>VLOOKUP(B85,'Общий список'!$B:$F,3,0)</f>
        <v>146000</v>
      </c>
      <c r="K85" s="471"/>
      <c r="L85" s="478">
        <f t="shared" si="3"/>
        <v>102766</v>
      </c>
      <c r="M85" s="298">
        <f>VLOOKUP(A85,'Общий список'!B:H,7,FALSE)+VLOOKUP(B85,'Общий список'!B:H,7,FALSE)</f>
        <v>158990</v>
      </c>
      <c r="N85" s="29" t="s">
        <v>736</v>
      </c>
    </row>
    <row r="86" spans="1:14" ht="18" customHeight="1" outlineLevel="1">
      <c r="A86" s="192" t="s">
        <v>26</v>
      </c>
      <c r="B86" s="193" t="s">
        <v>193</v>
      </c>
      <c r="C86" s="36" t="s">
        <v>114</v>
      </c>
      <c r="D86" s="36" t="s">
        <v>102</v>
      </c>
      <c r="E86" s="36" t="s">
        <v>103</v>
      </c>
      <c r="F86" s="36">
        <v>16.12</v>
      </c>
      <c r="G86" s="36">
        <v>17.579999999999998</v>
      </c>
      <c r="H86" s="26" t="s">
        <v>250</v>
      </c>
      <c r="I86" s="471">
        <f>VLOOKUP(A86,'Общий список'!$B:$F,3,0)</f>
        <v>96990</v>
      </c>
      <c r="J86" s="471">
        <f>VLOOKUP(B86,'Общий список'!$B:$F,3,0)</f>
        <v>156000</v>
      </c>
      <c r="K86" s="471"/>
      <c r="L86" s="478">
        <f t="shared" si="3"/>
        <v>108786</v>
      </c>
      <c r="M86" s="298">
        <f>VLOOKUP(A86,'Общий список'!B:H,7,FALSE)+VLOOKUP(B86,'Общий список'!B:H,7,FALSE)</f>
        <v>168990</v>
      </c>
      <c r="N86" s="29" t="s">
        <v>736</v>
      </c>
    </row>
    <row r="87" spans="1:14" ht="18" customHeight="1" outlineLevel="1">
      <c r="A87" s="192" t="s">
        <v>572</v>
      </c>
      <c r="B87" s="193" t="s">
        <v>318</v>
      </c>
      <c r="C87" s="36" t="s">
        <v>114</v>
      </c>
      <c r="D87" s="36" t="s">
        <v>102</v>
      </c>
      <c r="E87" s="36" t="s">
        <v>103</v>
      </c>
      <c r="F87" s="36">
        <v>5.28</v>
      </c>
      <c r="G87" s="36">
        <v>5.57</v>
      </c>
      <c r="H87" s="26" t="s">
        <v>250</v>
      </c>
      <c r="I87" s="471">
        <f>VLOOKUP(A87,'Общий список'!$B:$F,3,0)</f>
        <v>51990</v>
      </c>
      <c r="J87" s="471">
        <f>VLOOKUP(B87,'Общий список'!$B:$F,3,0)</f>
        <v>64000</v>
      </c>
      <c r="K87" s="471"/>
      <c r="L87" s="478">
        <f t="shared" si="3"/>
        <v>49876</v>
      </c>
      <c r="M87" s="298">
        <f>VLOOKUP(A87,'Общий список'!B:H,7,FALSE)+VLOOKUP(B87,'Общий список'!B:H,7,FALSE)</f>
        <v>77990</v>
      </c>
      <c r="N87" s="12" t="s">
        <v>245</v>
      </c>
    </row>
    <row r="88" spans="1:14" ht="18" customHeight="1" outlineLevel="1">
      <c r="A88" s="192" t="s">
        <v>573</v>
      </c>
      <c r="B88" s="193" t="s">
        <v>328</v>
      </c>
      <c r="C88" s="36" t="s">
        <v>114</v>
      </c>
      <c r="D88" s="36" t="s">
        <v>102</v>
      </c>
      <c r="E88" s="36" t="s">
        <v>103</v>
      </c>
      <c r="F88" s="36">
        <v>7.33</v>
      </c>
      <c r="G88" s="36">
        <v>7.91</v>
      </c>
      <c r="H88" s="26" t="s">
        <v>250</v>
      </c>
      <c r="I88" s="471">
        <f>VLOOKUP(A88,'Общий список'!$B:$F,3,0)</f>
        <v>70990</v>
      </c>
      <c r="J88" s="471">
        <f>VLOOKUP(B88,'Общий список'!$B:$F,3,0)</f>
        <v>76000</v>
      </c>
      <c r="K88" s="471"/>
      <c r="L88" s="478">
        <f t="shared" si="3"/>
        <v>63206</v>
      </c>
      <c r="M88" s="298">
        <f>VLOOKUP(A88,'Общий список'!B:H,7,FALSE)+VLOOKUP(B88,'Общий список'!B:H,7,FALSE)</f>
        <v>97990</v>
      </c>
      <c r="N88" s="12" t="s">
        <v>245</v>
      </c>
    </row>
    <row r="89" spans="1:14" ht="18" customHeight="1" outlineLevel="1">
      <c r="A89" s="192" t="s">
        <v>574</v>
      </c>
      <c r="B89" s="193" t="s">
        <v>54</v>
      </c>
      <c r="C89" s="36" t="s">
        <v>114</v>
      </c>
      <c r="D89" s="36" t="s">
        <v>102</v>
      </c>
      <c r="E89" s="36" t="s">
        <v>103</v>
      </c>
      <c r="F89" s="36">
        <v>10.55</v>
      </c>
      <c r="G89" s="36">
        <v>11.72</v>
      </c>
      <c r="H89" s="26" t="s">
        <v>250</v>
      </c>
      <c r="I89" s="471">
        <f>VLOOKUP(A89,'Общий список'!$B:$F,3,0)</f>
        <v>84990</v>
      </c>
      <c r="J89" s="471">
        <f>VLOOKUP(B89,'Общий список'!$B:$F,3,0)</f>
        <v>117000</v>
      </c>
      <c r="K89" s="471"/>
      <c r="L89" s="478">
        <f t="shared" si="3"/>
        <v>86856</v>
      </c>
      <c r="M89" s="298">
        <f>VLOOKUP(A89,'Общий список'!B:H,7,FALSE)+VLOOKUP(B89,'Общий список'!B:H,7,FALSE)</f>
        <v>134990</v>
      </c>
      <c r="N89" s="12" t="s">
        <v>245</v>
      </c>
    </row>
    <row r="90" spans="1:14" ht="18" customHeight="1" outlineLevel="1">
      <c r="A90" s="192" t="s">
        <v>575</v>
      </c>
      <c r="B90" s="193" t="s">
        <v>194</v>
      </c>
      <c r="C90" s="36" t="s">
        <v>114</v>
      </c>
      <c r="D90" s="36" t="s">
        <v>102</v>
      </c>
      <c r="E90" s="36" t="s">
        <v>103</v>
      </c>
      <c r="F90" s="36">
        <v>14.07</v>
      </c>
      <c r="G90" s="36">
        <v>16.12</v>
      </c>
      <c r="H90" s="26" t="s">
        <v>250</v>
      </c>
      <c r="I90" s="471">
        <f>VLOOKUP(A90,'Общий список'!$B:$F,3,0)</f>
        <v>92990</v>
      </c>
      <c r="J90" s="471">
        <f>VLOOKUP(B90,'Общий список'!$B:$F,3,0)</f>
        <v>146000</v>
      </c>
      <c r="K90" s="471"/>
      <c r="L90" s="478">
        <f t="shared" si="3"/>
        <v>102766</v>
      </c>
      <c r="M90" s="298">
        <f>VLOOKUP(A90,'Общий список'!B:H,7,FALSE)+VLOOKUP(B90,'Общий список'!B:H,7,FALSE)</f>
        <v>158990</v>
      </c>
      <c r="N90" s="12" t="s">
        <v>245</v>
      </c>
    </row>
    <row r="91" spans="1:14" ht="18" customHeight="1" outlineLevel="1">
      <c r="A91" s="194" t="s">
        <v>576</v>
      </c>
      <c r="B91" s="195" t="s">
        <v>193</v>
      </c>
      <c r="C91" s="59" t="s">
        <v>114</v>
      </c>
      <c r="D91" s="59" t="s">
        <v>102</v>
      </c>
      <c r="E91" s="59" t="s">
        <v>103</v>
      </c>
      <c r="F91" s="59">
        <v>16.12</v>
      </c>
      <c r="G91" s="59">
        <v>16.12</v>
      </c>
      <c r="H91" s="27" t="s">
        <v>250</v>
      </c>
      <c r="I91" s="472">
        <f>VLOOKUP(A91,'Общий список'!$B:$F,3,0)</f>
        <v>96990</v>
      </c>
      <c r="J91" s="472">
        <f>VLOOKUP(B91,'Общий список'!$B:$F,3,0)</f>
        <v>156000</v>
      </c>
      <c r="K91" s="472"/>
      <c r="L91" s="476">
        <f t="shared" si="3"/>
        <v>108786</v>
      </c>
      <c r="M91" s="295">
        <f>VLOOKUP(A91,'Общий список'!B:H,7,FALSE)+VLOOKUP(B91,'Общий список'!B:H,7,FALSE)</f>
        <v>168990</v>
      </c>
      <c r="N91" s="12" t="s">
        <v>245</v>
      </c>
    </row>
    <row r="92" spans="1:14" ht="18" customHeight="1" outlineLevel="1">
      <c r="A92" s="35" t="s">
        <v>685</v>
      </c>
      <c r="C92" s="12"/>
      <c r="I92" s="485"/>
      <c r="J92" s="485"/>
      <c r="K92" s="485"/>
      <c r="L92" s="485"/>
      <c r="M92" s="12"/>
    </row>
    <row r="93" spans="1:14" outlineLevel="1">
      <c r="A93" s="190" t="s">
        <v>699</v>
      </c>
      <c r="B93" s="196" t="s">
        <v>627</v>
      </c>
      <c r="C93" s="58" t="s">
        <v>114</v>
      </c>
      <c r="D93" s="58" t="s">
        <v>102</v>
      </c>
      <c r="E93" s="58" t="s">
        <v>103</v>
      </c>
      <c r="F93" s="58">
        <v>5.28</v>
      </c>
      <c r="G93" s="58">
        <v>5.57</v>
      </c>
      <c r="H93" s="25" t="s">
        <v>250</v>
      </c>
      <c r="I93" s="469">
        <f>VLOOKUP(A93,'Общий список'!$B:$F,3,0)</f>
        <v>51990</v>
      </c>
      <c r="J93" s="469">
        <f>VLOOKUP(B93,'Общий список'!$B:$F,3,0)</f>
        <v>79400</v>
      </c>
      <c r="K93" s="469"/>
      <c r="L93" s="475">
        <f t="shared" ref="L93:L109" si="4">ROUND((I93+J93)*(1-$L$4)+K93*(1-$L$5),0)</f>
        <v>56498</v>
      </c>
      <c r="M93" s="294">
        <f>VLOOKUP(A93,'Общий список'!B:H,7,FALSE)+VLOOKUP(B93,'Общий список'!B:H,7,FALSE)</f>
        <v>87990</v>
      </c>
      <c r="N93" s="29" t="s">
        <v>245</v>
      </c>
    </row>
    <row r="94" spans="1:14" outlineLevel="1">
      <c r="A94" s="192" t="s">
        <v>700</v>
      </c>
      <c r="B94" s="197" t="s">
        <v>624</v>
      </c>
      <c r="C94" s="36" t="s">
        <v>114</v>
      </c>
      <c r="D94" s="36" t="s">
        <v>102</v>
      </c>
      <c r="E94" s="36" t="s">
        <v>103</v>
      </c>
      <c r="F94" s="36">
        <v>7.03</v>
      </c>
      <c r="G94" s="36">
        <v>7.62</v>
      </c>
      <c r="H94" s="26" t="s">
        <v>250</v>
      </c>
      <c r="I94" s="471">
        <f>VLOOKUP(A94,'Общий список'!$B:$F,3,0)</f>
        <v>70990</v>
      </c>
      <c r="J94" s="471">
        <f>VLOOKUP(B94,'Общий список'!$B:$F,3,0)</f>
        <v>91400</v>
      </c>
      <c r="K94" s="471"/>
      <c r="L94" s="478">
        <f t="shared" si="4"/>
        <v>69828</v>
      </c>
      <c r="M94" s="298">
        <f>VLOOKUP(A94,'Общий список'!B:H,7,FALSE)+VLOOKUP(B94,'Общий список'!B:H,7,FALSE)</f>
        <v>107990</v>
      </c>
      <c r="N94" s="29" t="s">
        <v>245</v>
      </c>
    </row>
    <row r="95" spans="1:14" outlineLevel="1">
      <c r="A95" s="192" t="s">
        <v>701</v>
      </c>
      <c r="B95" s="197" t="s">
        <v>55</v>
      </c>
      <c r="C95" s="36" t="s">
        <v>114</v>
      </c>
      <c r="D95" s="36" t="s">
        <v>102</v>
      </c>
      <c r="E95" s="36" t="s">
        <v>103</v>
      </c>
      <c r="F95" s="36">
        <v>10.55</v>
      </c>
      <c r="G95" s="36">
        <v>11.43</v>
      </c>
      <c r="H95" s="26" t="s">
        <v>250</v>
      </c>
      <c r="I95" s="471">
        <f>VLOOKUP(A95,'Общий список'!$B:$F,3,0)</f>
        <v>84990</v>
      </c>
      <c r="J95" s="471">
        <f>VLOOKUP(B95,'Общий список'!$B:$F,3,0)</f>
        <v>136700</v>
      </c>
      <c r="K95" s="471"/>
      <c r="L95" s="478">
        <f t="shared" si="4"/>
        <v>95327</v>
      </c>
      <c r="M95" s="298">
        <f>VLOOKUP(A95,'Общий список'!B:H,7,FALSE)+VLOOKUP(B95,'Общий список'!B:H,7,FALSE)</f>
        <v>147990</v>
      </c>
      <c r="N95" s="29" t="s">
        <v>245</v>
      </c>
    </row>
    <row r="96" spans="1:14" outlineLevel="1">
      <c r="A96" s="192" t="s">
        <v>702</v>
      </c>
      <c r="B96" s="197" t="s">
        <v>246</v>
      </c>
      <c r="C96" s="36" t="s">
        <v>114</v>
      </c>
      <c r="D96" s="36" t="s">
        <v>102</v>
      </c>
      <c r="E96" s="36" t="s">
        <v>103</v>
      </c>
      <c r="F96" s="36">
        <v>14.07</v>
      </c>
      <c r="G96" s="36">
        <v>16.12</v>
      </c>
      <c r="H96" s="26" t="s">
        <v>250</v>
      </c>
      <c r="I96" s="471">
        <f>VLOOKUP(A96,'Общий список'!$B:$F,3,0)</f>
        <v>92990</v>
      </c>
      <c r="J96" s="471">
        <f>VLOOKUP(B96,'Общий список'!$B:$F,3,0)</f>
        <v>165700</v>
      </c>
      <c r="K96" s="471"/>
      <c r="L96" s="478">
        <f t="shared" si="4"/>
        <v>111237</v>
      </c>
      <c r="M96" s="298">
        <f>VLOOKUP(A96,'Общий список'!B:H,7,FALSE)+VLOOKUP(B96,'Общий список'!B:H,7,FALSE)</f>
        <v>172990</v>
      </c>
      <c r="N96" s="29" t="s">
        <v>245</v>
      </c>
    </row>
    <row r="97" spans="1:14" outlineLevel="1">
      <c r="A97" s="192" t="s">
        <v>703</v>
      </c>
      <c r="B97" s="197" t="s">
        <v>247</v>
      </c>
      <c r="C97" s="36" t="s">
        <v>114</v>
      </c>
      <c r="D97" s="36" t="s">
        <v>102</v>
      </c>
      <c r="E97" s="36" t="s">
        <v>103</v>
      </c>
      <c r="F97" s="36">
        <v>16.12</v>
      </c>
      <c r="G97" s="36">
        <v>17.59</v>
      </c>
      <c r="H97" s="26" t="s">
        <v>250</v>
      </c>
      <c r="I97" s="471">
        <f>VLOOKUP(A97,'Общий список'!$B:$F,3,0)</f>
        <v>96990</v>
      </c>
      <c r="J97" s="471">
        <f>VLOOKUP(B97,'Общий список'!$B:$F,3,0)</f>
        <v>175700</v>
      </c>
      <c r="K97" s="471"/>
      <c r="L97" s="478">
        <f t="shared" si="4"/>
        <v>117257</v>
      </c>
      <c r="M97" s="298">
        <f>VLOOKUP(A97,'Общий список'!B:H,7,FALSE)+VLOOKUP(B97,'Общий список'!B:H,7,FALSE)</f>
        <v>181990</v>
      </c>
      <c r="N97" s="29" t="s">
        <v>245</v>
      </c>
    </row>
    <row r="98" spans="1:14" outlineLevel="1">
      <c r="A98" s="192" t="s">
        <v>572</v>
      </c>
      <c r="B98" s="197" t="s">
        <v>627</v>
      </c>
      <c r="C98" s="36" t="s">
        <v>114</v>
      </c>
      <c r="D98" s="36" t="s">
        <v>102</v>
      </c>
      <c r="E98" s="36" t="s">
        <v>103</v>
      </c>
      <c r="F98" s="36">
        <v>5.28</v>
      </c>
      <c r="G98" s="36">
        <v>5.57</v>
      </c>
      <c r="H98" s="26" t="s">
        <v>250</v>
      </c>
      <c r="I98" s="471">
        <f>VLOOKUP(A98,'Общий список'!$B:$F,3,0)</f>
        <v>51990</v>
      </c>
      <c r="J98" s="471">
        <f>VLOOKUP(B98,'Общий список'!$B:$F,3,0)</f>
        <v>79400</v>
      </c>
      <c r="K98" s="471"/>
      <c r="L98" s="478">
        <f t="shared" si="4"/>
        <v>56498</v>
      </c>
      <c r="M98" s="298">
        <f>VLOOKUP(A98,'Общий список'!B:H,7,FALSE)+VLOOKUP(B98,'Общий список'!B:H,7,FALSE)</f>
        <v>87990</v>
      </c>
      <c r="N98" s="29" t="s">
        <v>736</v>
      </c>
    </row>
    <row r="99" spans="1:14" outlineLevel="1">
      <c r="A99" s="192" t="s">
        <v>573</v>
      </c>
      <c r="B99" s="197" t="s">
        <v>624</v>
      </c>
      <c r="C99" s="36" t="s">
        <v>114</v>
      </c>
      <c r="D99" s="36" t="s">
        <v>102</v>
      </c>
      <c r="E99" s="36" t="s">
        <v>103</v>
      </c>
      <c r="F99" s="36">
        <v>7.33</v>
      </c>
      <c r="G99" s="36">
        <v>7.91</v>
      </c>
      <c r="H99" s="26" t="s">
        <v>250</v>
      </c>
      <c r="I99" s="471">
        <f>VLOOKUP(A99,'Общий список'!$B:$F,3,0)</f>
        <v>70990</v>
      </c>
      <c r="J99" s="471">
        <f>VLOOKUP(B99,'Общий список'!$B:$F,3,0)</f>
        <v>91400</v>
      </c>
      <c r="K99" s="471"/>
      <c r="L99" s="478">
        <f t="shared" si="4"/>
        <v>69828</v>
      </c>
      <c r="M99" s="298">
        <f>VLOOKUP(A99,'Общий список'!B:H,7,FALSE)+VLOOKUP(B99,'Общий список'!B:H,7,FALSE)</f>
        <v>107990</v>
      </c>
      <c r="N99" s="29" t="s">
        <v>736</v>
      </c>
    </row>
    <row r="100" spans="1:14" outlineLevel="1">
      <c r="A100" s="192" t="s">
        <v>574</v>
      </c>
      <c r="B100" s="197" t="s">
        <v>55</v>
      </c>
      <c r="C100" s="36" t="s">
        <v>114</v>
      </c>
      <c r="D100" s="36" t="s">
        <v>102</v>
      </c>
      <c r="E100" s="36" t="s">
        <v>103</v>
      </c>
      <c r="F100" s="36">
        <v>10.55</v>
      </c>
      <c r="G100" s="36">
        <v>11.72</v>
      </c>
      <c r="H100" s="26" t="s">
        <v>250</v>
      </c>
      <c r="I100" s="471">
        <f>VLOOKUP(A100,'Общий список'!$B:$F,3,0)</f>
        <v>84990</v>
      </c>
      <c r="J100" s="471">
        <f>VLOOKUP(B100,'Общий список'!$B:$F,3,0)</f>
        <v>136700</v>
      </c>
      <c r="K100" s="471"/>
      <c r="L100" s="478">
        <f t="shared" si="4"/>
        <v>95327</v>
      </c>
      <c r="M100" s="298">
        <f>VLOOKUP(A100,'Общий список'!B:H,7,FALSE)+VLOOKUP(B100,'Общий список'!B:H,7,FALSE)</f>
        <v>147990</v>
      </c>
      <c r="N100" s="29" t="s">
        <v>736</v>
      </c>
    </row>
    <row r="101" spans="1:14" outlineLevel="1">
      <c r="A101" s="192" t="s">
        <v>575</v>
      </c>
      <c r="B101" s="197" t="s">
        <v>246</v>
      </c>
      <c r="C101" s="36" t="s">
        <v>114</v>
      </c>
      <c r="D101" s="36" t="s">
        <v>102</v>
      </c>
      <c r="E101" s="36" t="s">
        <v>103</v>
      </c>
      <c r="F101" s="36">
        <v>14.07</v>
      </c>
      <c r="G101" s="36">
        <v>16.12</v>
      </c>
      <c r="H101" s="26" t="s">
        <v>250</v>
      </c>
      <c r="I101" s="471">
        <f>VLOOKUP(A101,'Общий список'!$B:$F,3,0)</f>
        <v>92990</v>
      </c>
      <c r="J101" s="471">
        <f>VLOOKUP(B101,'Общий список'!$B:$F,3,0)</f>
        <v>165700</v>
      </c>
      <c r="K101" s="471"/>
      <c r="L101" s="478">
        <f t="shared" si="4"/>
        <v>111237</v>
      </c>
      <c r="M101" s="298">
        <f>VLOOKUP(A101,'Общий список'!B:H,7,FALSE)+VLOOKUP(B101,'Общий список'!B:H,7,FALSE)</f>
        <v>172990</v>
      </c>
      <c r="N101" s="29" t="s">
        <v>736</v>
      </c>
    </row>
    <row r="102" spans="1:14" outlineLevel="1">
      <c r="A102" s="192" t="s">
        <v>576</v>
      </c>
      <c r="B102" s="197" t="s">
        <v>247</v>
      </c>
      <c r="C102" s="36" t="s">
        <v>114</v>
      </c>
      <c r="D102" s="36" t="s">
        <v>102</v>
      </c>
      <c r="E102" s="36" t="s">
        <v>103</v>
      </c>
      <c r="F102" s="36">
        <v>16.12</v>
      </c>
      <c r="G102" s="36">
        <v>16.12</v>
      </c>
      <c r="H102" s="26" t="s">
        <v>250</v>
      </c>
      <c r="I102" s="471">
        <f>VLOOKUP(A102,'Общий список'!$B:$F,3,0)</f>
        <v>96990</v>
      </c>
      <c r="J102" s="471">
        <f>VLOOKUP(B102,'Общий список'!$B:$F,3,0)</f>
        <v>175700</v>
      </c>
      <c r="K102" s="471"/>
      <c r="L102" s="478">
        <f t="shared" si="4"/>
        <v>117257</v>
      </c>
      <c r="M102" s="298">
        <f>VLOOKUP(A102,'Общий список'!B:H,7,FALSE)+VLOOKUP(B102,'Общий список'!B:H,7,FALSE)</f>
        <v>181990</v>
      </c>
      <c r="N102" s="29" t="s">
        <v>736</v>
      </c>
    </row>
    <row r="103" spans="1:14" outlineLevel="1">
      <c r="A103" s="192" t="s">
        <v>22</v>
      </c>
      <c r="B103" s="197" t="str">
        <f>B82&amp;"/-40"</f>
        <v>KSUT53HFAN1/-40</v>
      </c>
      <c r="C103" s="36" t="s">
        <v>114</v>
      </c>
      <c r="D103" s="36" t="s">
        <v>102</v>
      </c>
      <c r="E103" s="36" t="s">
        <v>103</v>
      </c>
      <c r="F103" s="36">
        <v>5.28</v>
      </c>
      <c r="G103" s="36">
        <v>5.57</v>
      </c>
      <c r="H103" s="26" t="s">
        <v>250</v>
      </c>
      <c r="I103" s="471">
        <f>VLOOKUP(A103,'Общий список'!$B:$F,3,0)</f>
        <v>51990</v>
      </c>
      <c r="J103" s="471">
        <f>VLOOKUP(B103,'Общий список'!$B:$F,3,0)</f>
        <v>79400</v>
      </c>
      <c r="K103" s="471"/>
      <c r="L103" s="478">
        <f t="shared" si="4"/>
        <v>56498</v>
      </c>
      <c r="M103" s="298">
        <f>VLOOKUP(A103,'Общий список'!B:H,7,FALSE)+VLOOKUP(B103,'Общий список'!B:H,7,FALSE)</f>
        <v>87990</v>
      </c>
      <c r="N103" s="29" t="s">
        <v>736</v>
      </c>
    </row>
    <row r="104" spans="1:14" outlineLevel="1">
      <c r="A104" s="192" t="s">
        <v>23</v>
      </c>
      <c r="B104" s="197" t="str">
        <f>B83&amp;"/-40"</f>
        <v>KSUT70HFAN1/-40</v>
      </c>
      <c r="C104" s="36" t="s">
        <v>114</v>
      </c>
      <c r="D104" s="36" t="s">
        <v>102</v>
      </c>
      <c r="E104" s="36" t="s">
        <v>103</v>
      </c>
      <c r="F104" s="36">
        <v>7.03</v>
      </c>
      <c r="G104" s="36">
        <v>7.62</v>
      </c>
      <c r="H104" s="26" t="s">
        <v>250</v>
      </c>
      <c r="I104" s="471">
        <f>VLOOKUP(A104,'Общий список'!$B:$F,3,0)</f>
        <v>70990</v>
      </c>
      <c r="J104" s="471">
        <f>VLOOKUP(B104,'Общий список'!$B:$F,3,0)</f>
        <v>76000</v>
      </c>
      <c r="K104" s="471"/>
      <c r="L104" s="478">
        <f t="shared" si="4"/>
        <v>63206</v>
      </c>
      <c r="M104" s="298">
        <f>VLOOKUP(A104,'Общий список'!B:H,7,FALSE)+VLOOKUP(B104,'Общий список'!B:H,7,FALSE)</f>
        <v>97990</v>
      </c>
      <c r="N104" s="29" t="s">
        <v>736</v>
      </c>
    </row>
    <row r="105" spans="1:14" outlineLevel="1">
      <c r="A105" s="192" t="s">
        <v>329</v>
      </c>
      <c r="B105" s="197" t="s">
        <v>627</v>
      </c>
      <c r="C105" s="36" t="s">
        <v>114</v>
      </c>
      <c r="D105" s="36" t="s">
        <v>102</v>
      </c>
      <c r="E105" s="36" t="s">
        <v>103</v>
      </c>
      <c r="F105" s="36">
        <v>5.28</v>
      </c>
      <c r="G105" s="36">
        <v>5.57</v>
      </c>
      <c r="H105" s="26" t="s">
        <v>250</v>
      </c>
      <c r="I105" s="471">
        <f>VLOOKUP(A105,'Общий список'!$B:$F,3,0)</f>
        <v>51990</v>
      </c>
      <c r="J105" s="471">
        <f>VLOOKUP(B105,'Общий список'!$B:$F,3,0)</f>
        <v>79400</v>
      </c>
      <c r="K105" s="471"/>
      <c r="L105" s="478">
        <f t="shared" si="4"/>
        <v>56498</v>
      </c>
      <c r="M105" s="298">
        <f>VLOOKUP(A105,'Общий список'!B:H,7,FALSE)+VLOOKUP(B105,'Общий список'!B:H,7,FALSE)</f>
        <v>87990</v>
      </c>
      <c r="N105" s="29" t="s">
        <v>736</v>
      </c>
    </row>
    <row r="106" spans="1:14" outlineLevel="1">
      <c r="A106" s="192" t="s">
        <v>330</v>
      </c>
      <c r="B106" s="197" t="s">
        <v>625</v>
      </c>
      <c r="C106" s="36" t="s">
        <v>114</v>
      </c>
      <c r="D106" s="36" t="s">
        <v>102</v>
      </c>
      <c r="E106" s="36" t="s">
        <v>103</v>
      </c>
      <c r="F106" s="36">
        <v>7.33</v>
      </c>
      <c r="G106" s="36">
        <v>7.91</v>
      </c>
      <c r="H106" s="26" t="s">
        <v>250</v>
      </c>
      <c r="I106" s="471">
        <f>VLOOKUP(A106,'Общий список'!$B:$F,3,0)</f>
        <v>70990</v>
      </c>
      <c r="J106" s="471">
        <f>VLOOKUP(B106,'Общий список'!$B:$F,3,0)</f>
        <v>76000</v>
      </c>
      <c r="K106" s="471"/>
      <c r="L106" s="478">
        <f t="shared" si="4"/>
        <v>63206</v>
      </c>
      <c r="M106" s="298">
        <f>VLOOKUP(A106,'Общий список'!B:H,7,FALSE)+VLOOKUP(B106,'Общий список'!B:H,7,FALSE)</f>
        <v>97990</v>
      </c>
      <c r="N106" s="29" t="s">
        <v>736</v>
      </c>
    </row>
    <row r="107" spans="1:14" outlineLevel="1">
      <c r="A107" s="192" t="s">
        <v>24</v>
      </c>
      <c r="B107" s="197" t="str">
        <f>B89&amp;"/-40"</f>
        <v>KSUR105HFAN3/-40</v>
      </c>
      <c r="C107" s="36" t="s">
        <v>114</v>
      </c>
      <c r="D107" s="36" t="s">
        <v>102</v>
      </c>
      <c r="E107" s="36" t="s">
        <v>103</v>
      </c>
      <c r="F107" s="36">
        <v>10.55</v>
      </c>
      <c r="G107" s="36">
        <v>11.72</v>
      </c>
      <c r="H107" s="26" t="s">
        <v>250</v>
      </c>
      <c r="I107" s="471">
        <f>VLOOKUP(A107,'Общий список'!$B:$F,3,0)</f>
        <v>84990</v>
      </c>
      <c r="J107" s="471">
        <f>VLOOKUP(B107,'Общий список'!$B:$F,3,0)</f>
        <v>136700</v>
      </c>
      <c r="K107" s="471"/>
      <c r="L107" s="478">
        <f t="shared" si="4"/>
        <v>95327</v>
      </c>
      <c r="M107" s="298">
        <f>VLOOKUP(A107,'Общий список'!B:H,7,FALSE)+VLOOKUP(B107,'Общий список'!B:H,7,FALSE)</f>
        <v>147990</v>
      </c>
      <c r="N107" s="29" t="s">
        <v>736</v>
      </c>
    </row>
    <row r="108" spans="1:14" ht="18" customHeight="1" outlineLevel="1">
      <c r="A108" s="192" t="s">
        <v>25</v>
      </c>
      <c r="B108" s="197" t="s">
        <v>246</v>
      </c>
      <c r="C108" s="36" t="s">
        <v>114</v>
      </c>
      <c r="D108" s="36" t="s">
        <v>102</v>
      </c>
      <c r="E108" s="36" t="s">
        <v>103</v>
      </c>
      <c r="F108" s="36">
        <v>14.07</v>
      </c>
      <c r="G108" s="36">
        <v>16.12</v>
      </c>
      <c r="H108" s="26" t="s">
        <v>250</v>
      </c>
      <c r="I108" s="471">
        <f>VLOOKUP(A108,'Общий список'!$B:$F,3,0)</f>
        <v>92990</v>
      </c>
      <c r="J108" s="471">
        <f>VLOOKUP(B108,'Общий список'!$B:$F,3,0)</f>
        <v>165700</v>
      </c>
      <c r="K108" s="471"/>
      <c r="L108" s="478">
        <f t="shared" si="4"/>
        <v>111237</v>
      </c>
      <c r="M108" s="298">
        <f>VLOOKUP(A108,'Общий список'!B:H,7,FALSE)+VLOOKUP(B108,'Общий список'!B:H,7,FALSE)</f>
        <v>172990</v>
      </c>
      <c r="N108" s="29" t="s">
        <v>736</v>
      </c>
    </row>
    <row r="109" spans="1:14" ht="18" customHeight="1" outlineLevel="1">
      <c r="A109" s="194" t="s">
        <v>26</v>
      </c>
      <c r="B109" s="198" t="s">
        <v>247</v>
      </c>
      <c r="C109" s="59" t="s">
        <v>114</v>
      </c>
      <c r="D109" s="59" t="s">
        <v>102</v>
      </c>
      <c r="E109" s="59" t="s">
        <v>103</v>
      </c>
      <c r="F109" s="59">
        <v>16.12</v>
      </c>
      <c r="G109" s="59">
        <v>16.12</v>
      </c>
      <c r="H109" s="27" t="s">
        <v>250</v>
      </c>
      <c r="I109" s="472">
        <f>VLOOKUP(A109,'Общий список'!$B:$F,3,0)</f>
        <v>96990</v>
      </c>
      <c r="J109" s="472">
        <f>VLOOKUP(B109,'Общий список'!$B:$F,3,0)</f>
        <v>175700</v>
      </c>
      <c r="K109" s="472"/>
      <c r="L109" s="476">
        <f t="shared" si="4"/>
        <v>117257</v>
      </c>
      <c r="M109" s="295">
        <f>VLOOKUP(A109,'Общий список'!B:H,7,FALSE)+VLOOKUP(B109,'Общий список'!B:H,7,FALSE)</f>
        <v>181990</v>
      </c>
      <c r="N109" s="29" t="s">
        <v>736</v>
      </c>
    </row>
    <row r="110" spans="1:14" ht="18" customHeight="1" outlineLevel="1">
      <c r="A110" s="56"/>
      <c r="B110" s="56"/>
      <c r="C110" s="57"/>
      <c r="D110" s="42"/>
      <c r="E110" s="42"/>
      <c r="F110" s="42"/>
      <c r="G110" s="42"/>
      <c r="H110" s="42"/>
      <c r="I110" s="477"/>
      <c r="J110" s="477"/>
      <c r="K110" s="477"/>
      <c r="L110" s="477"/>
      <c r="M110" s="237"/>
    </row>
    <row r="111" spans="1:14" ht="84.9" customHeight="1">
      <c r="A111" s="46" t="s">
        <v>122</v>
      </c>
      <c r="B111" s="52"/>
      <c r="C111" s="53"/>
      <c r="D111" s="45"/>
      <c r="E111" s="45"/>
      <c r="F111" s="526" t="s">
        <v>802</v>
      </c>
      <c r="G111" s="526"/>
      <c r="H111" s="526"/>
      <c r="I111" s="560" t="s">
        <v>801</v>
      </c>
      <c r="J111" s="560"/>
      <c r="K111" s="560"/>
      <c r="L111" s="486"/>
      <c r="M111" s="432"/>
      <c r="N111"/>
    </row>
    <row r="112" spans="1:14" ht="18" customHeight="1" outlineLevel="1">
      <c r="A112" s="24" t="s">
        <v>811</v>
      </c>
      <c r="B112" s="56"/>
      <c r="C112" s="57"/>
      <c r="D112" s="42"/>
      <c r="E112" s="42"/>
      <c r="F112" s="42"/>
      <c r="G112" s="42"/>
      <c r="H112" s="42"/>
      <c r="I112" s="477"/>
      <c r="J112" s="477"/>
      <c r="K112" s="477"/>
      <c r="L112" s="477"/>
      <c r="M112" s="237"/>
      <c r="N112"/>
    </row>
    <row r="113" spans="1:14" ht="18" customHeight="1" outlineLevel="1">
      <c r="A113" s="190" t="s">
        <v>704</v>
      </c>
      <c r="B113" s="191" t="s">
        <v>695</v>
      </c>
      <c r="C113" s="58" t="s">
        <v>114</v>
      </c>
      <c r="D113" s="58" t="s">
        <v>102</v>
      </c>
      <c r="E113" s="58" t="s">
        <v>103</v>
      </c>
      <c r="F113" s="62">
        <v>14.07</v>
      </c>
      <c r="G113" s="62">
        <v>16.12</v>
      </c>
      <c r="H113" s="25" t="s">
        <v>250</v>
      </c>
      <c r="I113" s="469">
        <f>VLOOKUP(A113,'Общий список'!$B:$F,3,0)</f>
        <v>119000</v>
      </c>
      <c r="J113" s="469">
        <f>VLOOKUP(B113,'Общий список'!$B:$F,3,0)</f>
        <v>146000</v>
      </c>
      <c r="K113" s="469"/>
      <c r="L113" s="475">
        <f>ROUND((I113+J113)*(1-$L$4)+K113*(1-$L$5),0)</f>
        <v>113950</v>
      </c>
      <c r="M113" s="294">
        <f>VLOOKUP(A113,'Общий список'!B:H,7,FALSE)+VLOOKUP(B113,'Общий список'!B:H,7,FALSE)</f>
        <v>176000</v>
      </c>
      <c r="N113" t="s">
        <v>245</v>
      </c>
    </row>
    <row r="114" spans="1:14" ht="18" customHeight="1" outlineLevel="1">
      <c r="A114" s="194" t="s">
        <v>705</v>
      </c>
      <c r="B114" s="195" t="s">
        <v>697</v>
      </c>
      <c r="C114" s="59" t="s">
        <v>114</v>
      </c>
      <c r="D114" s="59" t="s">
        <v>102</v>
      </c>
      <c r="E114" s="59" t="s">
        <v>103</v>
      </c>
      <c r="F114" s="64">
        <v>16.12</v>
      </c>
      <c r="G114" s="64">
        <v>17.59</v>
      </c>
      <c r="H114" s="27" t="s">
        <v>250</v>
      </c>
      <c r="I114" s="472">
        <f>VLOOKUP(A114,'Общий список'!$B:$F,3,0)</f>
        <v>126000</v>
      </c>
      <c r="J114" s="472">
        <f>VLOOKUP(B114,'Общий список'!$B:$F,3,0)</f>
        <v>156000</v>
      </c>
      <c r="K114" s="472"/>
      <c r="L114" s="476">
        <f>ROUND((I114+J114)*(1-$L$4)+K114*(1-$L$5),0)</f>
        <v>121260</v>
      </c>
      <c r="M114" s="295">
        <f>VLOOKUP(A114,'Общий список'!B:H,7,FALSE)+VLOOKUP(B114,'Общий список'!B:H,7,FALSE)</f>
        <v>188000</v>
      </c>
      <c r="N114" t="s">
        <v>245</v>
      </c>
    </row>
    <row r="115" spans="1:14" ht="18" customHeight="1" outlineLevel="1">
      <c r="A115" s="24" t="s">
        <v>684</v>
      </c>
      <c r="B115" s="56"/>
      <c r="C115" s="57"/>
      <c r="D115" s="42"/>
      <c r="E115" s="42"/>
      <c r="F115" s="42"/>
      <c r="G115" s="42"/>
      <c r="H115" s="42"/>
      <c r="I115" s="477"/>
      <c r="J115" s="477"/>
      <c r="K115" s="477"/>
      <c r="L115" s="477"/>
      <c r="M115" s="237"/>
      <c r="N115"/>
    </row>
    <row r="116" spans="1:14" ht="18" customHeight="1" outlineLevel="1">
      <c r="A116" s="190" t="s">
        <v>577</v>
      </c>
      <c r="B116" s="191" t="s">
        <v>194</v>
      </c>
      <c r="C116" s="58" t="s">
        <v>114</v>
      </c>
      <c r="D116" s="58" t="s">
        <v>102</v>
      </c>
      <c r="E116" s="58" t="s">
        <v>103</v>
      </c>
      <c r="F116" s="62">
        <v>14.07</v>
      </c>
      <c r="G116" s="62">
        <v>16.12</v>
      </c>
      <c r="H116" s="25" t="s">
        <v>250</v>
      </c>
      <c r="I116" s="469">
        <f>VLOOKUP(A116,'Общий список'!$B:$F,3,0)</f>
        <v>119000</v>
      </c>
      <c r="J116" s="469">
        <f>VLOOKUP(B116,'Общий список'!$B:$F,3,0)</f>
        <v>146000</v>
      </c>
      <c r="K116" s="469"/>
      <c r="L116" s="475">
        <f>ROUND((I116+J116)*(1-$L$4)+K116*(1-$L$5),0)</f>
        <v>113950</v>
      </c>
      <c r="M116" s="294">
        <f>VLOOKUP(A116,'Общий список'!B:H,7,FALSE)+VLOOKUP(B116,'Общий список'!B:H,7,FALSE)</f>
        <v>176000</v>
      </c>
      <c r="N116" s="29" t="s">
        <v>736</v>
      </c>
    </row>
    <row r="117" spans="1:14" ht="18" customHeight="1" outlineLevel="1">
      <c r="A117" s="192" t="s">
        <v>578</v>
      </c>
      <c r="B117" s="193" t="s">
        <v>193</v>
      </c>
      <c r="C117" s="36" t="s">
        <v>114</v>
      </c>
      <c r="D117" s="36" t="s">
        <v>102</v>
      </c>
      <c r="E117" s="36" t="s">
        <v>103</v>
      </c>
      <c r="F117" s="63">
        <v>16.12</v>
      </c>
      <c r="G117" s="63">
        <v>17.579999999999998</v>
      </c>
      <c r="H117" s="26" t="s">
        <v>250</v>
      </c>
      <c r="I117" s="471">
        <f>VLOOKUP(A117,'Общий список'!$B:$F,3,0)</f>
        <v>126000</v>
      </c>
      <c r="J117" s="471">
        <f>VLOOKUP(B117,'Общий список'!$B:$F,3,0)</f>
        <v>156000</v>
      </c>
      <c r="K117" s="471"/>
      <c r="L117" s="478">
        <f>ROUND((I117+J117)*(1-$L$4)+K117*(1-$L$5),0)</f>
        <v>121260</v>
      </c>
      <c r="M117" s="298">
        <f>VLOOKUP(A117,'Общий список'!B:H,7,FALSE)+VLOOKUP(B117,'Общий список'!B:H,7,FALSE)</f>
        <v>188000</v>
      </c>
      <c r="N117" s="29" t="s">
        <v>736</v>
      </c>
    </row>
    <row r="118" spans="1:14" ht="18" customHeight="1" outlineLevel="1">
      <c r="A118" s="24" t="s">
        <v>706</v>
      </c>
      <c r="B118" s="56"/>
      <c r="C118" s="57"/>
      <c r="D118" s="42"/>
      <c r="E118" s="42"/>
      <c r="F118" s="42"/>
      <c r="G118" s="42"/>
      <c r="H118" s="42"/>
      <c r="I118" s="477"/>
      <c r="J118" s="477"/>
      <c r="K118" s="477"/>
      <c r="L118" s="477"/>
      <c r="M118" s="296"/>
    </row>
    <row r="119" spans="1:14" ht="18" customHeight="1" outlineLevel="1">
      <c r="A119" s="190" t="s">
        <v>27</v>
      </c>
      <c r="B119" s="191" t="s">
        <v>28</v>
      </c>
      <c r="C119" s="58" t="s">
        <v>114</v>
      </c>
      <c r="D119" s="58" t="s">
        <v>102</v>
      </c>
      <c r="E119" s="58" t="s">
        <v>103</v>
      </c>
      <c r="F119" s="62">
        <v>22.3</v>
      </c>
      <c r="G119" s="62">
        <v>25</v>
      </c>
      <c r="H119" s="25" t="s">
        <v>250</v>
      </c>
      <c r="I119" s="469">
        <f>VLOOKUP(A119,'Общий список'!$B:$F,3,0)</f>
        <v>285000</v>
      </c>
      <c r="J119" s="469">
        <f>VLOOKUP(B119,'Общий список'!$B:$F,3,0)</f>
        <v>464000</v>
      </c>
      <c r="K119" s="469"/>
      <c r="L119" s="475">
        <f>ROUND((I119+J119)*(1-$L$4)+K119*(1-$L$5),0)</f>
        <v>322070</v>
      </c>
      <c r="M119" s="294">
        <f>VLOOKUP(A119,'Общий список'!B:H,7,FALSE)+VLOOKUP(B119,'Общий список'!B:H,7,FALSE)</f>
        <v>499000</v>
      </c>
      <c r="N119" s="29" t="s">
        <v>736</v>
      </c>
    </row>
    <row r="120" spans="1:14" ht="18" customHeight="1" outlineLevel="1">
      <c r="A120" s="192" t="s">
        <v>29</v>
      </c>
      <c r="B120" s="193" t="s">
        <v>30</v>
      </c>
      <c r="C120" s="36" t="s">
        <v>114</v>
      </c>
      <c r="D120" s="36" t="s">
        <v>102</v>
      </c>
      <c r="E120" s="36" t="s">
        <v>103</v>
      </c>
      <c r="F120" s="63">
        <v>28.1</v>
      </c>
      <c r="G120" s="63">
        <v>31.1</v>
      </c>
      <c r="H120" s="26" t="s">
        <v>250</v>
      </c>
      <c r="I120" s="471">
        <f>VLOOKUP(A120,'Общий список'!$B:$F,3,0)</f>
        <v>355000</v>
      </c>
      <c r="J120" s="471">
        <f>VLOOKUP(B120,'Общий список'!$B:$F,3,0)</f>
        <v>528000</v>
      </c>
      <c r="K120" s="471"/>
      <c r="L120" s="478">
        <f>ROUND((I120+J120)*(1-$L$4)+K120*(1-$L$5),0)</f>
        <v>379690</v>
      </c>
      <c r="M120" s="298">
        <f>VLOOKUP(A120,'Общий список'!B:H,7,FALSE)+VLOOKUP(B120,'Общий список'!B:H,7,FALSE)</f>
        <v>589000</v>
      </c>
      <c r="N120" s="29" t="s">
        <v>736</v>
      </c>
    </row>
    <row r="121" spans="1:14" ht="18" customHeight="1" outlineLevel="1">
      <c r="A121" s="192" t="s">
        <v>31</v>
      </c>
      <c r="B121" s="193" t="s">
        <v>32</v>
      </c>
      <c r="C121" s="36" t="s">
        <v>114</v>
      </c>
      <c r="D121" s="36" t="s">
        <v>102</v>
      </c>
      <c r="E121" s="36" t="s">
        <v>103</v>
      </c>
      <c r="F121" s="63">
        <v>44</v>
      </c>
      <c r="G121" s="63">
        <v>47</v>
      </c>
      <c r="H121" s="26" t="s">
        <v>250</v>
      </c>
      <c r="I121" s="471">
        <f>VLOOKUP(A121,'Общий список'!$B:$F,3,0)</f>
        <v>566000</v>
      </c>
      <c r="J121" s="471">
        <f>VLOOKUP(B121,'Общий список'!$B:$F,3,0)</f>
        <v>823000</v>
      </c>
      <c r="K121" s="471"/>
      <c r="L121" s="478">
        <f>ROUND((I121+J121)*(1-$L$4)+K121*(1-$L$5),0)</f>
        <v>597270</v>
      </c>
      <c r="M121" s="298">
        <f>VLOOKUP(A121,'Общий список'!B:H,7,FALSE)+VLOOKUP(B121,'Общий список'!B:H,7,FALSE)</f>
        <v>927000</v>
      </c>
      <c r="N121" s="230"/>
    </row>
    <row r="122" spans="1:14" ht="18" customHeight="1" outlineLevel="1">
      <c r="A122" s="194" t="s">
        <v>33</v>
      </c>
      <c r="B122" s="195" t="s">
        <v>34</v>
      </c>
      <c r="C122" s="59" t="s">
        <v>114</v>
      </c>
      <c r="D122" s="59" t="s">
        <v>102</v>
      </c>
      <c r="E122" s="59" t="s">
        <v>103</v>
      </c>
      <c r="F122" s="64">
        <v>56.3</v>
      </c>
      <c r="G122" s="64">
        <v>58.6</v>
      </c>
      <c r="H122" s="27" t="s">
        <v>250</v>
      </c>
      <c r="I122" s="472">
        <f>VLOOKUP(A122,'Общий список'!$B:$F,3,0)</f>
        <v>623000</v>
      </c>
      <c r="J122" s="472">
        <f>VLOOKUP(B122,'Общий список'!$B:$F,3,0)</f>
        <v>913000</v>
      </c>
      <c r="K122" s="472"/>
      <c r="L122" s="476">
        <f>ROUND((I122+J122)*(1-$L$4)+K122*(1-$L$5),0)</f>
        <v>660480</v>
      </c>
      <c r="M122" s="295">
        <f>VLOOKUP(A122,'Общий список'!B:H,7,FALSE)+VLOOKUP(B122,'Общий список'!B:H,7,FALSE)</f>
        <v>1025000</v>
      </c>
      <c r="N122"/>
    </row>
    <row r="123" spans="1:14" ht="18" hidden="1" customHeight="1" outlineLevel="1">
      <c r="A123" s="24" t="s">
        <v>608</v>
      </c>
      <c r="B123" s="362"/>
      <c r="C123" s="60"/>
      <c r="D123" s="60"/>
      <c r="E123" s="60"/>
      <c r="F123" s="60"/>
      <c r="G123" s="60"/>
      <c r="H123" s="31"/>
      <c r="I123" s="479"/>
      <c r="J123" s="479"/>
      <c r="K123" s="479"/>
      <c r="L123" s="487"/>
      <c r="M123" s="363"/>
      <c r="N123" s="1"/>
    </row>
    <row r="124" spans="1:14" ht="18" hidden="1" customHeight="1" outlineLevel="1">
      <c r="A124" s="187" t="s">
        <v>707</v>
      </c>
      <c r="B124" s="188" t="s">
        <v>708</v>
      </c>
      <c r="C124" s="364" t="s">
        <v>114</v>
      </c>
      <c r="D124" s="364" t="s">
        <v>124</v>
      </c>
      <c r="E124" s="364" t="s">
        <v>103</v>
      </c>
      <c r="F124" s="366">
        <v>28</v>
      </c>
      <c r="G124" s="366">
        <v>31.5</v>
      </c>
      <c r="H124" s="365" t="s">
        <v>250</v>
      </c>
      <c r="I124" s="488" t="e">
        <f>VLOOKUP(A124,'Общий список'!$B:$F,3,0)</f>
        <v>#N/A</v>
      </c>
      <c r="J124" s="488" t="e">
        <f>VLOOKUP(B124,'Общий список'!$B:$F,3,0)</f>
        <v>#N/A</v>
      </c>
      <c r="K124" s="488"/>
      <c r="L124" s="470" t="e">
        <f>ROUND((I124+J124)*(1-$L$4)+K124*(1-$L$5),0)</f>
        <v>#N/A</v>
      </c>
      <c r="M124" s="434" t="e">
        <f>VLOOKUP(A124,'Общий список'!B:H,7,FALSE)+VLOOKUP(B124,'Общий список'!B:H,7,FALSE)</f>
        <v>#N/A</v>
      </c>
      <c r="N124" t="s">
        <v>245</v>
      </c>
    </row>
    <row r="125" spans="1:14" ht="18" hidden="1" customHeight="1" outlineLevel="1">
      <c r="A125" s="187" t="s">
        <v>709</v>
      </c>
      <c r="B125" s="188" t="s">
        <v>710</v>
      </c>
      <c r="C125" s="364" t="s">
        <v>114</v>
      </c>
      <c r="D125" s="364" t="s">
        <v>124</v>
      </c>
      <c r="E125" s="364" t="s">
        <v>103</v>
      </c>
      <c r="F125" s="366">
        <v>28</v>
      </c>
      <c r="G125" s="366">
        <v>31</v>
      </c>
      <c r="H125" s="365" t="s">
        <v>250</v>
      </c>
      <c r="I125" s="488" t="e">
        <f>VLOOKUP(A125,'Общий список'!$B:$F,3,0)</f>
        <v>#N/A</v>
      </c>
      <c r="J125" s="488" t="e">
        <f>VLOOKUP(B125,'Общий список'!$B:$F,3,0)</f>
        <v>#N/A</v>
      </c>
      <c r="K125" s="488"/>
      <c r="L125" s="470" t="e">
        <f>ROUND((I125+J125)*(1-$L$4)+K125*(1-$L$5),0)</f>
        <v>#N/A</v>
      </c>
      <c r="M125" s="434" t="e">
        <f>VLOOKUP(A125,'Общий список'!B:H,7,FALSE)+VLOOKUP(B125,'Общий список'!B:H,7,FALSE)</f>
        <v>#N/A</v>
      </c>
      <c r="N125" t="s">
        <v>245</v>
      </c>
    </row>
    <row r="126" spans="1:14" ht="17.25" customHeight="1" outlineLevel="1">
      <c r="A126" s="35" t="s">
        <v>685</v>
      </c>
      <c r="B126" s="35"/>
      <c r="C126" s="60"/>
      <c r="D126" s="61"/>
      <c r="E126" s="61"/>
      <c r="F126" s="61"/>
      <c r="G126" s="61"/>
      <c r="H126" s="31"/>
      <c r="I126" s="482"/>
      <c r="J126" s="482"/>
      <c r="K126" s="482"/>
      <c r="L126" s="482"/>
      <c r="M126" s="411"/>
      <c r="N126" s="411"/>
    </row>
    <row r="127" spans="1:14" ht="17.25" customHeight="1" outlineLevel="1">
      <c r="A127" s="190" t="s">
        <v>704</v>
      </c>
      <c r="B127" s="196" t="s">
        <v>246</v>
      </c>
      <c r="C127" s="58" t="s">
        <v>114</v>
      </c>
      <c r="D127" s="58" t="s">
        <v>102</v>
      </c>
      <c r="E127" s="58" t="s">
        <v>103</v>
      </c>
      <c r="F127" s="62">
        <v>14.07</v>
      </c>
      <c r="G127" s="62">
        <v>16.12</v>
      </c>
      <c r="H127" s="25" t="s">
        <v>250</v>
      </c>
      <c r="I127" s="469">
        <f>VLOOKUP(A127,'Общий список'!$B:$F,3,0)</f>
        <v>119000</v>
      </c>
      <c r="J127" s="469">
        <f>VLOOKUP(B127,'Общий список'!$B:$F,3,0)</f>
        <v>165700</v>
      </c>
      <c r="K127" s="469"/>
      <c r="L127" s="475">
        <f t="shared" ref="L127:L134" si="5">ROUND((I127+J127)*(1-$L$4)+K127*(1-$L$5),0)</f>
        <v>122421</v>
      </c>
      <c r="M127" s="294">
        <f>VLOOKUP(A127,'Общий список'!B:H,7,FALSE)+VLOOKUP(B127,'Общий список'!B:H,7,FALSE)</f>
        <v>190000</v>
      </c>
      <c r="N127" t="s">
        <v>245</v>
      </c>
    </row>
    <row r="128" spans="1:14" ht="17.25" customHeight="1" outlineLevel="1">
      <c r="A128" s="192" t="s">
        <v>705</v>
      </c>
      <c r="B128" s="197" t="s">
        <v>247</v>
      </c>
      <c r="C128" s="36" t="s">
        <v>114</v>
      </c>
      <c r="D128" s="36" t="s">
        <v>102</v>
      </c>
      <c r="E128" s="36" t="s">
        <v>103</v>
      </c>
      <c r="F128" s="63">
        <v>16.12</v>
      </c>
      <c r="G128" s="63">
        <v>17.59</v>
      </c>
      <c r="H128" s="26" t="s">
        <v>250</v>
      </c>
      <c r="I128" s="471">
        <f>VLOOKUP(A128,'Общий список'!$B:$F,3,0)</f>
        <v>126000</v>
      </c>
      <c r="J128" s="471">
        <f>VLOOKUP(B128,'Общий список'!$B:$F,3,0)</f>
        <v>175700</v>
      </c>
      <c r="K128" s="471"/>
      <c r="L128" s="478">
        <f t="shared" si="5"/>
        <v>129731</v>
      </c>
      <c r="M128" s="298">
        <f>VLOOKUP(A128,'Общий список'!B:H,7,FALSE)+VLOOKUP(B128,'Общий список'!B:H,7,FALSE)</f>
        <v>201000</v>
      </c>
      <c r="N128" t="s">
        <v>245</v>
      </c>
    </row>
    <row r="129" spans="1:14" ht="17.25" customHeight="1" outlineLevel="1">
      <c r="A129" s="192" t="s">
        <v>577</v>
      </c>
      <c r="B129" s="197" t="s">
        <v>246</v>
      </c>
      <c r="C129" s="36" t="s">
        <v>114</v>
      </c>
      <c r="D129" s="36" t="s">
        <v>102</v>
      </c>
      <c r="E129" s="36" t="s">
        <v>103</v>
      </c>
      <c r="F129" s="63">
        <v>14.07</v>
      </c>
      <c r="G129" s="63">
        <v>16.12</v>
      </c>
      <c r="H129" s="26" t="s">
        <v>250</v>
      </c>
      <c r="I129" s="471">
        <f>VLOOKUP(A129,'Общий список'!$B:$F,3,0)</f>
        <v>119000</v>
      </c>
      <c r="J129" s="471">
        <f>VLOOKUP(B129,'Общий список'!$B:$F,3,0)</f>
        <v>165700</v>
      </c>
      <c r="K129" s="471"/>
      <c r="L129" s="478">
        <f t="shared" si="5"/>
        <v>122421</v>
      </c>
      <c r="M129" s="298">
        <f>VLOOKUP(A129,'Общий список'!B:H,7,FALSE)+VLOOKUP(B129,'Общий список'!B:H,7,FALSE)</f>
        <v>190000</v>
      </c>
      <c r="N129" s="29" t="s">
        <v>736</v>
      </c>
    </row>
    <row r="130" spans="1:14" ht="17.25" customHeight="1" outlineLevel="1">
      <c r="A130" s="192" t="s">
        <v>578</v>
      </c>
      <c r="B130" s="197" t="s">
        <v>247</v>
      </c>
      <c r="C130" s="36" t="s">
        <v>114</v>
      </c>
      <c r="D130" s="36" t="s">
        <v>102</v>
      </c>
      <c r="E130" s="36" t="s">
        <v>103</v>
      </c>
      <c r="F130" s="63">
        <v>16.12</v>
      </c>
      <c r="G130" s="63">
        <v>17.579999999999998</v>
      </c>
      <c r="H130" s="26" t="s">
        <v>250</v>
      </c>
      <c r="I130" s="471">
        <f>VLOOKUP(A130,'Общий список'!$B:$F,3,0)</f>
        <v>126000</v>
      </c>
      <c r="J130" s="471">
        <f>VLOOKUP(B130,'Общий список'!$B:$F,3,0)</f>
        <v>175700</v>
      </c>
      <c r="K130" s="471"/>
      <c r="L130" s="478">
        <f t="shared" si="5"/>
        <v>129731</v>
      </c>
      <c r="M130" s="298">
        <f>VLOOKUP(A130,'Общий список'!B:H,7,FALSE)+VLOOKUP(B130,'Общий список'!B:H,7,FALSE)</f>
        <v>201000</v>
      </c>
      <c r="N130" s="29" t="s">
        <v>736</v>
      </c>
    </row>
    <row r="131" spans="1:14" outlineLevel="1">
      <c r="A131" s="192" t="s">
        <v>27</v>
      </c>
      <c r="B131" s="197" t="str">
        <f>B119&amp;"/-40"</f>
        <v>KSUR240HFAN3/-40</v>
      </c>
      <c r="C131" s="36" t="s">
        <v>114</v>
      </c>
      <c r="D131" s="36" t="s">
        <v>102</v>
      </c>
      <c r="E131" s="36" t="s">
        <v>103</v>
      </c>
      <c r="F131" s="63">
        <v>22.3</v>
      </c>
      <c r="G131" s="63">
        <v>25</v>
      </c>
      <c r="H131" s="26" t="s">
        <v>250</v>
      </c>
      <c r="I131" s="471">
        <f>VLOOKUP(A131,'Общий список'!$B:$F,3,0)</f>
        <v>285000</v>
      </c>
      <c r="J131" s="471">
        <f>VLOOKUP(B131,'Общий список'!$B:$F,3,0)</f>
        <v>483700</v>
      </c>
      <c r="K131" s="471"/>
      <c r="L131" s="478">
        <f t="shared" si="5"/>
        <v>330541</v>
      </c>
      <c r="M131" s="298">
        <f>VLOOKUP(A131,'Общий список'!B:H,7,FALSE)+VLOOKUP(B131,'Общий список'!B:H,7,FALSE)</f>
        <v>513000</v>
      </c>
      <c r="N131" s="29" t="s">
        <v>736</v>
      </c>
    </row>
    <row r="132" spans="1:14" ht="18" customHeight="1" outlineLevel="1">
      <c r="A132" s="192" t="s">
        <v>29</v>
      </c>
      <c r="B132" s="197" t="str">
        <f>B120&amp;"/-40"</f>
        <v>KSUR280HFAN3/-40</v>
      </c>
      <c r="C132" s="36" t="s">
        <v>114</v>
      </c>
      <c r="D132" s="36" t="s">
        <v>102</v>
      </c>
      <c r="E132" s="36" t="s">
        <v>103</v>
      </c>
      <c r="F132" s="63">
        <v>28.1</v>
      </c>
      <c r="G132" s="63">
        <v>31.1</v>
      </c>
      <c r="H132" s="26" t="s">
        <v>250</v>
      </c>
      <c r="I132" s="471">
        <f>VLOOKUP(A132,'Общий список'!$B:$F,3,0)</f>
        <v>355000</v>
      </c>
      <c r="J132" s="471">
        <f>VLOOKUP(B132,'Общий список'!$B:$F,3,0)</f>
        <v>547700</v>
      </c>
      <c r="K132" s="471"/>
      <c r="L132" s="478">
        <f t="shared" si="5"/>
        <v>388161</v>
      </c>
      <c r="M132" s="298">
        <f>VLOOKUP(A132,'Общий список'!B:H,7,FALSE)+VLOOKUP(B132,'Общий список'!B:H,7,FALSE)</f>
        <v>602000</v>
      </c>
      <c r="N132" s="29" t="s">
        <v>736</v>
      </c>
    </row>
    <row r="133" spans="1:14" ht="18" customHeight="1" outlineLevel="1">
      <c r="A133" s="192" t="s">
        <v>31</v>
      </c>
      <c r="B133" s="197" t="str">
        <f>B121&amp;"/-40"</f>
        <v>KSUR440HFAN3/-40</v>
      </c>
      <c r="C133" s="36" t="s">
        <v>114</v>
      </c>
      <c r="D133" s="36" t="s">
        <v>102</v>
      </c>
      <c r="E133" s="36" t="s">
        <v>103</v>
      </c>
      <c r="F133" s="63">
        <v>44</v>
      </c>
      <c r="G133" s="63">
        <v>47</v>
      </c>
      <c r="H133" s="26" t="s">
        <v>250</v>
      </c>
      <c r="I133" s="471">
        <f>VLOOKUP(A133,'Общий список'!$B:$F,3,0)</f>
        <v>566000</v>
      </c>
      <c r="J133" s="471">
        <f>VLOOKUP(B133,'Общий список'!$B:$F,3,0)</f>
        <v>855600</v>
      </c>
      <c r="K133" s="471"/>
      <c r="L133" s="478">
        <f t="shared" si="5"/>
        <v>611288</v>
      </c>
      <c r="M133" s="298">
        <f>VLOOKUP(A133,'Общий список'!B:H,7,FALSE)+VLOOKUP(B133,'Общий список'!B:H,7,FALSE)</f>
        <v>949000</v>
      </c>
    </row>
    <row r="134" spans="1:14" ht="18" customHeight="1" outlineLevel="1">
      <c r="A134" s="194" t="s">
        <v>33</v>
      </c>
      <c r="B134" s="198" t="s">
        <v>48</v>
      </c>
      <c r="C134" s="59" t="s">
        <v>114</v>
      </c>
      <c r="D134" s="59" t="s">
        <v>102</v>
      </c>
      <c r="E134" s="59" t="s">
        <v>103</v>
      </c>
      <c r="F134" s="64">
        <v>56.3</v>
      </c>
      <c r="G134" s="64">
        <v>58.6</v>
      </c>
      <c r="H134" s="27" t="s">
        <v>250</v>
      </c>
      <c r="I134" s="472">
        <f>VLOOKUP(A134,'Общий список'!$B:$F,3,0)</f>
        <v>623000</v>
      </c>
      <c r="J134" s="472">
        <f>VLOOKUP(B134,'Общий список'!$B:$F,3,0)</f>
        <v>945600</v>
      </c>
      <c r="K134" s="472"/>
      <c r="L134" s="476">
        <f t="shared" si="5"/>
        <v>674498</v>
      </c>
      <c r="M134" s="295">
        <f>VLOOKUP(A134,'Общий список'!B:H,7,FALSE)+VLOOKUP(B134,'Общий список'!B:H,7,FALSE)</f>
        <v>1047000</v>
      </c>
      <c r="N134"/>
    </row>
    <row r="135" spans="1:14" ht="18" customHeight="1" outlineLevel="1">
      <c r="A135" s="56"/>
      <c r="B135" s="56"/>
      <c r="C135" s="57"/>
      <c r="D135" s="42"/>
      <c r="E135" s="42"/>
      <c r="F135" s="42"/>
      <c r="G135" s="42"/>
      <c r="H135" s="42"/>
      <c r="I135" s="43"/>
      <c r="J135" s="43"/>
      <c r="K135" s="43"/>
      <c r="L135" s="43"/>
      <c r="M135" s="237"/>
    </row>
    <row r="136" spans="1:14" ht="84.9" customHeight="1">
      <c r="A136" s="46" t="s">
        <v>123</v>
      </c>
      <c r="B136" s="52"/>
      <c r="C136" s="53"/>
      <c r="D136" s="45"/>
      <c r="E136" s="45"/>
      <c r="F136" s="526" t="s">
        <v>803</v>
      </c>
      <c r="G136" s="526"/>
      <c r="H136" s="526"/>
      <c r="I136" s="543" t="s">
        <v>804</v>
      </c>
      <c r="J136" s="543"/>
      <c r="K136" s="543"/>
      <c r="L136" s="370"/>
      <c r="M136" s="433"/>
    </row>
    <row r="137" spans="1:14" ht="18" customHeight="1" outlineLevel="1">
      <c r="A137" s="24" t="s">
        <v>683</v>
      </c>
      <c r="B137" s="56"/>
      <c r="C137" s="57"/>
      <c r="D137" s="42"/>
      <c r="E137" s="42"/>
      <c r="F137" s="42"/>
      <c r="G137" s="42"/>
      <c r="H137" s="42"/>
      <c r="I137" s="43"/>
      <c r="J137" s="43"/>
      <c r="K137" s="43"/>
      <c r="L137" s="43"/>
      <c r="M137" s="237"/>
    </row>
    <row r="138" spans="1:14" outlineLevel="1">
      <c r="A138" s="190" t="s">
        <v>331</v>
      </c>
      <c r="B138" s="191" t="s">
        <v>711</v>
      </c>
      <c r="C138" s="58" t="s">
        <v>114</v>
      </c>
      <c r="D138" s="58" t="s">
        <v>102</v>
      </c>
      <c r="E138" s="58" t="s">
        <v>103</v>
      </c>
      <c r="F138" s="62">
        <v>7.03</v>
      </c>
      <c r="G138" s="62" t="s">
        <v>805</v>
      </c>
      <c r="H138" s="25" t="s">
        <v>250</v>
      </c>
      <c r="I138" s="469">
        <f>VLOOKUP(A138,'Общий список'!$B:$F,3,0)</f>
        <v>59000</v>
      </c>
      <c r="J138" s="469">
        <f>VLOOKUP(B138,'Общий список'!$B:$F,3,0)</f>
        <v>115000</v>
      </c>
      <c r="K138" s="469"/>
      <c r="L138" s="475">
        <f>ROUND((I138+J138)*(1-$L$4)+K138*(1-$L$5),0)</f>
        <v>74820</v>
      </c>
      <c r="M138" s="294">
        <f>VLOOKUP(A138,'Общий список'!B:H,7,FALSE)+VLOOKUP(B138,'Общий список'!B:H,7,FALSE)</f>
        <v>116000</v>
      </c>
    </row>
    <row r="139" spans="1:14" ht="18" customHeight="1" outlineLevel="1">
      <c r="A139" s="192" t="s">
        <v>35</v>
      </c>
      <c r="B139" s="216" t="s">
        <v>695</v>
      </c>
      <c r="C139" s="36" t="s">
        <v>114</v>
      </c>
      <c r="D139" s="36" t="s">
        <v>102</v>
      </c>
      <c r="E139" s="36" t="s">
        <v>103</v>
      </c>
      <c r="F139" s="63">
        <v>14.07</v>
      </c>
      <c r="G139" s="63" t="s">
        <v>806</v>
      </c>
      <c r="H139" s="26" t="s">
        <v>250</v>
      </c>
      <c r="I139" s="471">
        <f>VLOOKUP(A139,'Общий список'!$B:$F,3,0)</f>
        <v>127000</v>
      </c>
      <c r="J139" s="471">
        <f>VLOOKUP(B139,'Общий список'!$B:$F,3,0)</f>
        <v>146000</v>
      </c>
      <c r="K139" s="471"/>
      <c r="L139" s="478">
        <f>ROUND((I139+J139)*(1-$L$4)+K139*(1-$L$5),0)</f>
        <v>117390</v>
      </c>
      <c r="M139" s="298">
        <f>VLOOKUP(A139,'Общий список'!B:H,7,FALSE)+VLOOKUP(B139,'Общий список'!B:H,7,FALSE)</f>
        <v>182000</v>
      </c>
    </row>
    <row r="140" spans="1:14" ht="18" customHeight="1" outlineLevel="1">
      <c r="A140" s="194" t="s">
        <v>248</v>
      </c>
      <c r="B140" s="217" t="s">
        <v>697</v>
      </c>
      <c r="C140" s="59" t="s">
        <v>114</v>
      </c>
      <c r="D140" s="59" t="s">
        <v>102</v>
      </c>
      <c r="E140" s="59" t="s">
        <v>103</v>
      </c>
      <c r="F140" s="64">
        <v>17.149999999999999</v>
      </c>
      <c r="G140" s="64" t="s">
        <v>807</v>
      </c>
      <c r="H140" s="27" t="s">
        <v>250</v>
      </c>
      <c r="I140" s="472">
        <f>VLOOKUP(A140,'Общий список'!$B:$F,3,0)</f>
        <v>159000</v>
      </c>
      <c r="J140" s="472">
        <f>VLOOKUP(B140,'Общий список'!$B:$F,3,0)</f>
        <v>156000</v>
      </c>
      <c r="K140" s="472"/>
      <c r="L140" s="476">
        <f>ROUND((I140+J140)*(1-$L$4)+K140*(1-$L$5),0)</f>
        <v>135450</v>
      </c>
      <c r="M140" s="295">
        <f>VLOOKUP(A140,'Общий список'!B:H,7,FALSE)+VLOOKUP(B140,'Общий список'!B:H,7,FALSE)</f>
        <v>210000</v>
      </c>
    </row>
    <row r="141" spans="1:14" ht="18" customHeight="1" outlineLevel="1">
      <c r="A141" s="24" t="s">
        <v>684</v>
      </c>
      <c r="B141" s="56"/>
      <c r="C141" s="57"/>
      <c r="D141" s="42"/>
      <c r="E141" s="42"/>
      <c r="F141" s="42"/>
      <c r="G141" s="42"/>
      <c r="H141" s="42"/>
      <c r="I141" s="477"/>
      <c r="J141" s="477"/>
      <c r="K141" s="477"/>
      <c r="L141" s="477"/>
      <c r="M141" s="237"/>
    </row>
    <row r="142" spans="1:14" outlineLevel="1">
      <c r="A142" s="190" t="s">
        <v>331</v>
      </c>
      <c r="B142" s="191" t="s">
        <v>332</v>
      </c>
      <c r="C142" s="58" t="s">
        <v>114</v>
      </c>
      <c r="D142" s="58" t="s">
        <v>102</v>
      </c>
      <c r="E142" s="58" t="s">
        <v>103</v>
      </c>
      <c r="F142" s="62">
        <v>7.03</v>
      </c>
      <c r="G142" s="62" t="s">
        <v>808</v>
      </c>
      <c r="H142" s="25" t="s">
        <v>250</v>
      </c>
      <c r="I142" s="469">
        <f>VLOOKUP(A142,'Общий список'!$B:$F,3,0)</f>
        <v>59000</v>
      </c>
      <c r="J142" s="469">
        <f>VLOOKUP(B142,'Общий список'!$B:$F,3,0)</f>
        <v>115000</v>
      </c>
      <c r="K142" s="469"/>
      <c r="L142" s="475">
        <f>ROUND((I142+J142)*(1-$L$4)+K142*(1-$L$5),0)</f>
        <v>74820</v>
      </c>
      <c r="M142" s="294">
        <f>VLOOKUP(A142,'Общий список'!B:H,7,FALSE)+VLOOKUP(B142,'Общий список'!B:H,7,FALSE)</f>
        <v>116000</v>
      </c>
    </row>
    <row r="143" spans="1:14" ht="18" customHeight="1" outlineLevel="1">
      <c r="A143" s="192" t="s">
        <v>35</v>
      </c>
      <c r="B143" s="216" t="s">
        <v>194</v>
      </c>
      <c r="C143" s="36" t="s">
        <v>114</v>
      </c>
      <c r="D143" s="36" t="s">
        <v>102</v>
      </c>
      <c r="E143" s="36" t="s">
        <v>103</v>
      </c>
      <c r="F143" s="63">
        <v>14.07</v>
      </c>
      <c r="G143" s="63" t="s">
        <v>806</v>
      </c>
      <c r="H143" s="26" t="s">
        <v>250</v>
      </c>
      <c r="I143" s="471">
        <f>VLOOKUP(A143,'Общий список'!$B:$F,3,0)</f>
        <v>127000</v>
      </c>
      <c r="J143" s="471">
        <f>VLOOKUP(B143,'Общий список'!$B:$F,3,0)</f>
        <v>146000</v>
      </c>
      <c r="K143" s="471"/>
      <c r="L143" s="478">
        <f>ROUND((I143+J143)*(1-$L$4)+K143*(1-$L$5),0)</f>
        <v>117390</v>
      </c>
      <c r="M143" s="298">
        <f>VLOOKUP(A143,'Общий список'!B:H,7,FALSE)+VLOOKUP(B143,'Общий список'!B:H,7,FALSE)</f>
        <v>182000</v>
      </c>
    </row>
    <row r="144" spans="1:14" ht="18" customHeight="1" outlineLevel="1">
      <c r="A144" s="194" t="s">
        <v>248</v>
      </c>
      <c r="B144" s="217" t="s">
        <v>193</v>
      </c>
      <c r="C144" s="59" t="s">
        <v>114</v>
      </c>
      <c r="D144" s="59" t="s">
        <v>102</v>
      </c>
      <c r="E144" s="59" t="s">
        <v>103</v>
      </c>
      <c r="F144" s="64">
        <v>17.149999999999999</v>
      </c>
      <c r="G144" s="64" t="s">
        <v>807</v>
      </c>
      <c r="H144" s="27" t="s">
        <v>250</v>
      </c>
      <c r="I144" s="472">
        <f>VLOOKUP(A144,'Общий список'!$B:$F,3,0)</f>
        <v>159000</v>
      </c>
      <c r="J144" s="472">
        <f>VLOOKUP(B144,'Общий список'!$B:$F,3,0)</f>
        <v>156000</v>
      </c>
      <c r="K144" s="472"/>
      <c r="L144" s="476">
        <f>ROUND((I144+J144)*(1-$L$4)+K144*(1-$L$5),0)</f>
        <v>135450</v>
      </c>
      <c r="M144" s="295">
        <f>VLOOKUP(A144,'Общий список'!B:H,7,FALSE)+VLOOKUP(B144,'Общий список'!B:H,7,FALSE)</f>
        <v>210000</v>
      </c>
    </row>
    <row r="145" spans="1:13" ht="18" customHeight="1">
      <c r="A145" s="24"/>
      <c r="B145" s="56"/>
      <c r="C145" s="57"/>
      <c r="D145" s="42"/>
      <c r="E145" s="42"/>
      <c r="F145" s="42"/>
      <c r="G145" s="42"/>
      <c r="H145" s="42"/>
      <c r="I145" s="43"/>
      <c r="J145" s="43"/>
      <c r="K145" s="43"/>
      <c r="L145" s="43"/>
      <c r="M145" s="237"/>
    </row>
    <row r="146" spans="1:13" ht="21" hidden="1">
      <c r="A146" s="46" t="s">
        <v>622</v>
      </c>
      <c r="B146" s="52"/>
      <c r="C146" s="53"/>
      <c r="D146" s="45"/>
      <c r="E146" s="45"/>
      <c r="F146" s="45"/>
      <c r="G146" s="45"/>
      <c r="H146" s="32"/>
      <c r="I146" s="33"/>
      <c r="J146" s="33"/>
      <c r="K146" s="33"/>
      <c r="L146" s="54"/>
      <c r="M146" s="386"/>
    </row>
    <row r="147" spans="1:13" ht="32.25" hidden="1" customHeight="1">
      <c r="A147" s="24"/>
      <c r="B147" s="56"/>
      <c r="C147" s="57"/>
      <c r="D147" s="42"/>
      <c r="E147" s="42"/>
      <c r="F147" s="42"/>
      <c r="G147" s="42"/>
      <c r="H147" s="68"/>
      <c r="I147" s="43"/>
      <c r="J147" s="43"/>
      <c r="K147" s="43"/>
      <c r="L147" s="43"/>
      <c r="M147" s="237"/>
    </row>
    <row r="148" spans="1:13" hidden="1">
      <c r="A148" s="190" t="s">
        <v>36</v>
      </c>
      <c r="B148" s="458" t="s">
        <v>205</v>
      </c>
      <c r="C148" s="441"/>
      <c r="D148" s="441"/>
      <c r="E148" s="441"/>
      <c r="F148" s="441"/>
      <c r="G148" s="442"/>
      <c r="H148" s="167" t="str">
        <f>VLOOKUP(A148,'Общий список'!B:E,4,0)</f>
        <v>D_ACC</v>
      </c>
      <c r="I148" s="398"/>
      <c r="J148" s="398"/>
      <c r="K148" s="398" t="e">
        <f>VLOOKUP(A148,'Общий список'!$B:$F,3,0)</f>
        <v>#N/A</v>
      </c>
      <c r="L148" s="403" t="e">
        <f>ROUND(K148*(1-$L$5),0)</f>
        <v>#N/A</v>
      </c>
      <c r="M148" s="294" t="e">
        <f>VLOOKUP(A148,'Общий список'!B:H,7,FALSE)</f>
        <v>#N/A</v>
      </c>
    </row>
    <row r="149" spans="1:13" hidden="1">
      <c r="A149" s="192" t="s">
        <v>207</v>
      </c>
      <c r="B149" s="459" t="s">
        <v>593</v>
      </c>
      <c r="C149" s="443"/>
      <c r="D149" s="443"/>
      <c r="E149" s="443"/>
      <c r="F149" s="443"/>
      <c r="G149" s="444"/>
      <c r="H149" s="26" t="str">
        <f>VLOOKUP(A149,'Общий список'!B:E,4,0)</f>
        <v>D_ACC</v>
      </c>
      <c r="I149" s="412"/>
      <c r="J149" s="412"/>
      <c r="K149" s="412" t="e">
        <f>VLOOKUP(A149,'Общий список'!$B:$F,3,0)</f>
        <v>#N/A</v>
      </c>
      <c r="L149" s="413" t="e">
        <f>ROUND(K149*(1-$L$5),0)</f>
        <v>#N/A</v>
      </c>
      <c r="M149" s="298" t="e">
        <f>VLOOKUP(A149,'Общий список'!B:H,7,FALSE)</f>
        <v>#N/A</v>
      </c>
    </row>
    <row r="150" spans="1:13" hidden="1">
      <c r="A150" s="192" t="s">
        <v>782</v>
      </c>
      <c r="B150" s="459" t="s">
        <v>593</v>
      </c>
      <c r="C150" s="443"/>
      <c r="D150" s="443"/>
      <c r="E150" s="443"/>
      <c r="F150" s="443"/>
      <c r="G150" s="444"/>
      <c r="H150" s="26" t="str">
        <f>VLOOKUP(A150,'Общий список'!B:E,4,0)</f>
        <v>D_ACC</v>
      </c>
      <c r="I150" s="412"/>
      <c r="J150" s="412"/>
      <c r="K150" s="412" t="e">
        <f>VLOOKUP(A150,'Общий список'!$B:$F,3,0)</f>
        <v>#N/A</v>
      </c>
      <c r="L150" s="413" t="e">
        <f t="shared" ref="L150:L156" si="6">ROUND(K150*(1-$L$5),0)</f>
        <v>#N/A</v>
      </c>
      <c r="M150" s="298" t="e">
        <f>VLOOKUP(A150,'Общий список'!B:H,7,FALSE)</f>
        <v>#N/A</v>
      </c>
    </row>
    <row r="151" spans="1:13" hidden="1">
      <c r="A151" s="192" t="s">
        <v>783</v>
      </c>
      <c r="B151" s="459" t="s">
        <v>593</v>
      </c>
      <c r="C151" s="443"/>
      <c r="D151" s="443"/>
      <c r="E151" s="443"/>
      <c r="F151" s="443"/>
      <c r="G151" s="444"/>
      <c r="H151" s="26" t="str">
        <f>VLOOKUP(A151,'Общий список'!B:E,4,0)</f>
        <v>D_ACC</v>
      </c>
      <c r="I151" s="412"/>
      <c r="J151" s="412"/>
      <c r="K151" s="412" t="e">
        <f>VLOOKUP(A151,'Общий список'!$B:$F,3,0)</f>
        <v>#N/A</v>
      </c>
      <c r="L151" s="413" t="e">
        <f t="shared" si="6"/>
        <v>#N/A</v>
      </c>
      <c r="M151" s="298" t="e">
        <f>VLOOKUP(A151,'Общий список'!B:H,7,FALSE)</f>
        <v>#N/A</v>
      </c>
    </row>
    <row r="152" spans="1:13" hidden="1">
      <c r="A152" s="192" t="s">
        <v>784</v>
      </c>
      <c r="B152" s="459" t="s">
        <v>786</v>
      </c>
      <c r="C152" s="443"/>
      <c r="D152" s="443"/>
      <c r="E152" s="443"/>
      <c r="F152" s="443"/>
      <c r="G152" s="444"/>
      <c r="H152" s="26" t="str">
        <f>VLOOKUP(A152,'Общий список'!B:E,4,0)</f>
        <v>D_ACC</v>
      </c>
      <c r="I152" s="412"/>
      <c r="J152" s="412"/>
      <c r="K152" s="412" t="e">
        <f>VLOOKUP(A152,'Общий список'!$B:$F,3,0)</f>
        <v>#N/A</v>
      </c>
      <c r="L152" s="413" t="e">
        <f t="shared" si="6"/>
        <v>#N/A</v>
      </c>
      <c r="M152" s="298" t="e">
        <f>VLOOKUP(A152,'Общий список'!B:H,7,FALSE)</f>
        <v>#N/A</v>
      </c>
    </row>
    <row r="153" spans="1:13" hidden="1">
      <c r="A153" s="192" t="s">
        <v>785</v>
      </c>
      <c r="B153" s="459" t="s">
        <v>786</v>
      </c>
      <c r="C153" s="443"/>
      <c r="D153" s="443"/>
      <c r="E153" s="443"/>
      <c r="F153" s="443"/>
      <c r="G153" s="444"/>
      <c r="H153" s="26" t="str">
        <f>VLOOKUP(A153,'Общий список'!B:E,4,0)</f>
        <v>D_ACC</v>
      </c>
      <c r="I153" s="412"/>
      <c r="J153" s="412"/>
      <c r="K153" s="412" t="e">
        <f>VLOOKUP(A153,'Общий список'!$B:$F,3,0)</f>
        <v>#N/A</v>
      </c>
      <c r="L153" s="413" t="e">
        <f t="shared" si="6"/>
        <v>#N/A</v>
      </c>
      <c r="M153" s="298" t="e">
        <f>VLOOKUP(A153,'Общий список'!B:H,7,FALSE)</f>
        <v>#N/A</v>
      </c>
    </row>
    <row r="154" spans="1:13" hidden="1">
      <c r="A154" s="192" t="s">
        <v>39</v>
      </c>
      <c r="B154" s="459" t="s">
        <v>204</v>
      </c>
      <c r="C154" s="443"/>
      <c r="D154" s="443"/>
      <c r="E154" s="443"/>
      <c r="F154" s="443"/>
      <c r="G154" s="444"/>
      <c r="H154" s="26" t="str">
        <f>VLOOKUP(A154,'Общий список'!B:E,4,0)</f>
        <v>D_ACC</v>
      </c>
      <c r="I154" s="412"/>
      <c r="J154" s="412"/>
      <c r="K154" s="412" t="e">
        <f>VLOOKUP(A154,'Общий список'!$B:$F,3,0)</f>
        <v>#N/A</v>
      </c>
      <c r="L154" s="413" t="e">
        <f t="shared" si="6"/>
        <v>#N/A</v>
      </c>
      <c r="M154" s="298" t="e">
        <f>VLOOKUP(A154,'Общий список'!B:H,7,FALSE)</f>
        <v>#N/A</v>
      </c>
    </row>
    <row r="155" spans="1:13" hidden="1">
      <c r="A155" s="192" t="s">
        <v>37</v>
      </c>
      <c r="B155" s="459" t="s">
        <v>206</v>
      </c>
      <c r="C155" s="443"/>
      <c r="D155" s="443"/>
      <c r="E155" s="443"/>
      <c r="F155" s="443"/>
      <c r="G155" s="444"/>
      <c r="H155" s="26" t="str">
        <f>VLOOKUP(A155,'Общий список'!B:E,4,0)</f>
        <v>D_ACC</v>
      </c>
      <c r="I155" s="412"/>
      <c r="J155" s="412"/>
      <c r="K155" s="412">
        <f>VLOOKUP(A155,'Общий список'!$B:$F,3,0)</f>
        <v>45</v>
      </c>
      <c r="L155" s="413">
        <f t="shared" si="6"/>
        <v>33</v>
      </c>
      <c r="M155" s="298">
        <f>VLOOKUP(A155,'Общий список'!B:H,7,FALSE)</f>
        <v>0</v>
      </c>
    </row>
    <row r="156" spans="1:13" hidden="1">
      <c r="A156" s="194" t="s">
        <v>682</v>
      </c>
      <c r="B156" s="460" t="s">
        <v>204</v>
      </c>
      <c r="C156" s="439"/>
      <c r="D156" s="439"/>
      <c r="E156" s="439"/>
      <c r="F156" s="439"/>
      <c r="G156" s="440"/>
      <c r="H156" s="27" t="str">
        <f>VLOOKUP(A156,'Общий список'!B:E,4,0)</f>
        <v>D_ACC</v>
      </c>
      <c r="I156" s="414"/>
      <c r="J156" s="414"/>
      <c r="K156" s="414" t="e">
        <f>VLOOKUP(A156,'Общий список'!$B:$F,3,0)</f>
        <v>#N/A</v>
      </c>
      <c r="L156" s="452" t="e">
        <f t="shared" si="6"/>
        <v>#N/A</v>
      </c>
      <c r="M156" s="295" t="e">
        <f>VLOOKUP(A156,'Общий список'!B:H,7,FALSE)</f>
        <v>#N/A</v>
      </c>
    </row>
    <row r="157" spans="1:13" ht="23.25" customHeight="1">
      <c r="A157" s="65"/>
      <c r="B157" s="66"/>
      <c r="C157" s="67"/>
      <c r="D157" s="68"/>
      <c r="E157" s="68"/>
      <c r="F157" s="68"/>
      <c r="G157" s="68"/>
      <c r="H157" s="68"/>
      <c r="I157" s="68"/>
      <c r="J157" s="69"/>
      <c r="K157" s="69"/>
      <c r="L157" s="70"/>
    </row>
    <row r="158" spans="1:13" ht="21">
      <c r="A158" s="201" t="s">
        <v>224</v>
      </c>
      <c r="B158" s="202"/>
      <c r="C158" s="44"/>
      <c r="D158" s="45"/>
      <c r="E158" s="53"/>
      <c r="F158" s="45"/>
      <c r="G158" s="32"/>
      <c r="H158" s="32"/>
      <c r="I158" s="32"/>
      <c r="J158" s="32"/>
      <c r="K158" s="32"/>
      <c r="L158" s="32"/>
      <c r="M158" s="409"/>
    </row>
    <row r="159" spans="1:13" ht="15.75" customHeight="1">
      <c r="A159" s="571"/>
      <c r="B159" s="571"/>
      <c r="C159" s="572"/>
      <c r="D159" s="556" t="s">
        <v>225</v>
      </c>
      <c r="E159" s="556"/>
      <c r="F159" s="556"/>
      <c r="G159" s="521" t="s">
        <v>130</v>
      </c>
      <c r="H159" s="522"/>
      <c r="I159" s="512" t="s">
        <v>358</v>
      </c>
      <c r="J159" s="513"/>
      <c r="K159" s="514"/>
      <c r="L159" s="404" t="s">
        <v>226</v>
      </c>
      <c r="M159" s="406"/>
    </row>
    <row r="160" spans="1:13" ht="20.25" customHeight="1">
      <c r="A160" s="573"/>
      <c r="B160" s="573"/>
      <c r="C160" s="574"/>
      <c r="D160" s="575" t="s">
        <v>592</v>
      </c>
      <c r="E160" s="576"/>
      <c r="F160" s="577"/>
      <c r="G160" s="516">
        <v>4890</v>
      </c>
      <c r="H160" s="517"/>
      <c r="I160" s="512">
        <v>4490</v>
      </c>
      <c r="J160" s="513"/>
      <c r="K160" s="514"/>
      <c r="L160" s="405" t="s">
        <v>114</v>
      </c>
      <c r="M160" s="407"/>
    </row>
    <row r="161" spans="1:13" ht="24" customHeight="1">
      <c r="A161" s="573"/>
      <c r="B161" s="573"/>
      <c r="C161" s="574"/>
      <c r="D161" s="515" t="s">
        <v>227</v>
      </c>
      <c r="E161" s="515"/>
      <c r="F161" s="515"/>
      <c r="G161" s="521" t="s">
        <v>232</v>
      </c>
      <c r="H161" s="578"/>
      <c r="I161" s="578"/>
      <c r="J161" s="578"/>
      <c r="K161" s="522"/>
      <c r="L161" s="404" t="s">
        <v>232</v>
      </c>
      <c r="M161" s="407"/>
    </row>
    <row r="162" spans="1:13" ht="22.5" customHeight="1">
      <c r="A162" s="573"/>
      <c r="B162" s="573"/>
      <c r="C162" s="574"/>
      <c r="D162" s="532" t="s">
        <v>590</v>
      </c>
      <c r="E162" s="533"/>
      <c r="F162" s="534"/>
      <c r="G162" s="510">
        <v>5990</v>
      </c>
      <c r="H162" s="511">
        <v>6490</v>
      </c>
      <c r="I162" s="512">
        <v>4790</v>
      </c>
      <c r="J162" s="513"/>
      <c r="K162" s="514"/>
      <c r="L162" s="579" t="s">
        <v>263</v>
      </c>
      <c r="M162" s="407"/>
    </row>
    <row r="163" spans="1:13" ht="26.25" customHeight="1">
      <c r="A163" s="573"/>
      <c r="B163" s="573"/>
      <c r="C163" s="574"/>
      <c r="D163" s="532" t="s">
        <v>591</v>
      </c>
      <c r="E163" s="533"/>
      <c r="F163" s="534"/>
      <c r="G163" s="516">
        <v>2990</v>
      </c>
      <c r="H163" s="517"/>
      <c r="I163" s="512">
        <v>2290</v>
      </c>
      <c r="J163" s="513"/>
      <c r="K163" s="514"/>
      <c r="L163" s="580"/>
      <c r="M163" s="407"/>
    </row>
    <row r="164" spans="1:13" ht="27.75" customHeight="1">
      <c r="A164" s="573"/>
      <c r="B164" s="573"/>
      <c r="C164" s="574"/>
      <c r="D164" s="515" t="s">
        <v>594</v>
      </c>
      <c r="E164" s="515"/>
      <c r="F164" s="515"/>
      <c r="G164" s="516">
        <v>590</v>
      </c>
      <c r="H164" s="517"/>
      <c r="I164" s="512">
        <v>415</v>
      </c>
      <c r="J164" s="513"/>
      <c r="K164" s="514"/>
      <c r="L164" s="581"/>
      <c r="M164" s="408"/>
    </row>
    <row r="165" spans="1:13">
      <c r="A165" s="359"/>
      <c r="B165" s="359"/>
      <c r="C165" s="359"/>
      <c r="D165" s="184"/>
      <c r="E165" s="184"/>
      <c r="F165" s="184"/>
      <c r="G165" s="184"/>
      <c r="H165" s="184"/>
      <c r="I165" s="184"/>
      <c r="J165" s="184"/>
      <c r="K165" s="184"/>
      <c r="L165" s="184"/>
      <c r="M165" s="283"/>
    </row>
    <row r="168" spans="1:13" ht="19.5" customHeight="1"/>
    <row r="173" spans="1:13">
      <c r="M173" s="284"/>
    </row>
    <row r="174" spans="1:13">
      <c r="C174" s="12"/>
      <c r="I174" s="12"/>
      <c r="J174" s="12"/>
      <c r="K174" s="12"/>
      <c r="L174" s="12"/>
    </row>
  </sheetData>
  <mergeCells count="39">
    <mergeCell ref="L162:L164"/>
    <mergeCell ref="D164:F164"/>
    <mergeCell ref="G162:H162"/>
    <mergeCell ref="I162:K162"/>
    <mergeCell ref="G164:H164"/>
    <mergeCell ref="D163:F163"/>
    <mergeCell ref="G163:H163"/>
    <mergeCell ref="I163:K163"/>
    <mergeCell ref="I164:K164"/>
    <mergeCell ref="G161:K161"/>
    <mergeCell ref="G159:H159"/>
    <mergeCell ref="I159:K159"/>
    <mergeCell ref="G160:H160"/>
    <mergeCell ref="I160:K160"/>
    <mergeCell ref="A159:C164"/>
    <mergeCell ref="D162:F162"/>
    <mergeCell ref="D161:F161"/>
    <mergeCell ref="D159:F159"/>
    <mergeCell ref="D160:F160"/>
    <mergeCell ref="A6:C6"/>
    <mergeCell ref="D6:D7"/>
    <mergeCell ref="E6:E7"/>
    <mergeCell ref="F6:G6"/>
    <mergeCell ref="H6:H7"/>
    <mergeCell ref="F136:H136"/>
    <mergeCell ref="F111:H111"/>
    <mergeCell ref="F72:H72"/>
    <mergeCell ref="F50:H50"/>
    <mergeCell ref="F22:H22"/>
    <mergeCell ref="M6:M7"/>
    <mergeCell ref="I22:K22"/>
    <mergeCell ref="I50:K50"/>
    <mergeCell ref="I9:K9"/>
    <mergeCell ref="F9:H9"/>
    <mergeCell ref="I72:K72"/>
    <mergeCell ref="I111:K111"/>
    <mergeCell ref="I136:K136"/>
    <mergeCell ref="I6:K6"/>
    <mergeCell ref="L6:L7"/>
  </mergeCells>
  <conditionalFormatting sqref="H11:H12 H14:H20 H34:H48 H116:H117">
    <cfRule type="cellIs" dxfId="33" priority="23" operator="lessThan">
      <formula>$J11</formula>
    </cfRule>
  </conditionalFormatting>
  <conditionalFormatting sqref="H24:H27">
    <cfRule type="cellIs" dxfId="32" priority="22" operator="lessThan">
      <formula>$J24</formula>
    </cfRule>
  </conditionalFormatting>
  <conditionalFormatting sqref="H29:H32 H80:H91">
    <cfRule type="cellIs" dxfId="31" priority="97" operator="lessThan">
      <formula>$J29</formula>
    </cfRule>
  </conditionalFormatting>
  <conditionalFormatting sqref="H52:H56">
    <cfRule type="cellIs" dxfId="30" priority="3" operator="lessThan">
      <formula>$J52</formula>
    </cfRule>
  </conditionalFormatting>
  <conditionalFormatting sqref="H58:H63">
    <cfRule type="cellIs" dxfId="29" priority="2" operator="lessThan">
      <formula>$J58</formula>
    </cfRule>
  </conditionalFormatting>
  <conditionalFormatting sqref="H65:H70">
    <cfRule type="cellIs" dxfId="28" priority="1" operator="lessThan">
      <formula>$J65</formula>
    </cfRule>
  </conditionalFormatting>
  <conditionalFormatting sqref="H74:H78">
    <cfRule type="cellIs" dxfId="27" priority="16" operator="lessThan">
      <formula>$J74</formula>
    </cfRule>
  </conditionalFormatting>
  <conditionalFormatting sqref="H93:H109">
    <cfRule type="cellIs" dxfId="26" priority="13" operator="lessThan">
      <formula>$J93</formula>
    </cfRule>
  </conditionalFormatting>
  <conditionalFormatting sqref="H113:H114">
    <cfRule type="cellIs" dxfId="25" priority="12" operator="lessThan">
      <formula>$J113</formula>
    </cfRule>
  </conditionalFormatting>
  <conditionalFormatting sqref="H119:H134">
    <cfRule type="cellIs" dxfId="24" priority="7" operator="lessThan">
      <formula>$J119</formula>
    </cfRule>
  </conditionalFormatting>
  <conditionalFormatting sqref="H138:H140">
    <cfRule type="cellIs" dxfId="23" priority="6" operator="lessThan">
      <formula>$J138</formula>
    </cfRule>
  </conditionalFormatting>
  <conditionalFormatting sqref="H142:H144">
    <cfRule type="cellIs" dxfId="22" priority="36" operator="lessThan">
      <formula>$J142</formula>
    </cfRule>
  </conditionalFormatting>
  <conditionalFormatting sqref="K4:K5">
    <cfRule type="cellIs" dxfId="21" priority="90" operator="lessThan">
      <formula>$J3</formula>
    </cfRule>
  </conditionalFormatting>
  <conditionalFormatting sqref="L16">
    <cfRule type="cellIs" dxfId="20" priority="88" operator="lessThan">
      <formula>$J16</formula>
    </cfRule>
  </conditionalFormatting>
  <hyperlinks>
    <hyperlink ref="A5" location="Содержание!A1" display="К СОДЕРЖАНИЮ"/>
    <hyperlink ref="A158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5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Q104"/>
  <sheetViews>
    <sheetView showGridLines="0" topLeftCell="I1" zoomScale="85" zoomScaleNormal="85" workbookViewId="0">
      <pane ySplit="7" topLeftCell="A68" activePane="bottomLeft" state="frozen"/>
      <selection activeCell="I1" sqref="I1"/>
      <selection pane="bottomLeft" activeCell="L5" sqref="L5"/>
    </sheetView>
  </sheetViews>
  <sheetFormatPr defaultColWidth="21.109375" defaultRowHeight="13.8" outlineLevelRow="1"/>
  <cols>
    <col min="1" max="1" width="21.5546875" style="12" customWidth="1"/>
    <col min="2" max="2" width="23.77734375" style="12" customWidth="1"/>
    <col min="3" max="3" width="13.5546875" style="16" customWidth="1"/>
    <col min="4" max="4" width="16.109375" style="12" bestFit="1" customWidth="1"/>
    <col min="5" max="5" width="15.44140625" style="12" customWidth="1"/>
    <col min="6" max="6" width="13.88671875" style="12" customWidth="1"/>
    <col min="7" max="7" width="12.6640625" style="12" customWidth="1"/>
    <col min="8" max="8" width="17.44140625" style="12" customWidth="1"/>
    <col min="9" max="9" width="14" style="75" customWidth="1"/>
    <col min="10" max="10" width="13.6640625" style="75" customWidth="1"/>
    <col min="11" max="11" width="11.88671875" style="75" customWidth="1"/>
    <col min="12" max="12" width="14.77734375" style="168" customWidth="1"/>
    <col min="13" max="13" width="15.33203125" style="233" customWidth="1"/>
    <col min="14" max="16384" width="21.109375" style="12"/>
  </cols>
  <sheetData>
    <row r="1" spans="1:14" ht="60" customHeight="1">
      <c r="K1" s="583"/>
      <c r="L1" s="583"/>
      <c r="M1" s="583"/>
      <c r="N1" s="356"/>
    </row>
    <row r="2" spans="1:14" ht="46.5" customHeight="1">
      <c r="A2" s="169"/>
      <c r="B2" s="77"/>
      <c r="C2" s="181"/>
      <c r="D2" s="77"/>
      <c r="E2" s="77"/>
      <c r="F2" s="77"/>
      <c r="G2" s="77"/>
      <c r="H2" s="74"/>
      <c r="I2" s="12"/>
      <c r="J2" s="170"/>
      <c r="K2" s="582"/>
      <c r="L2" s="582"/>
      <c r="M2" s="582"/>
    </row>
    <row r="3" spans="1:14" ht="31.5" customHeight="1">
      <c r="A3" s="279" t="s">
        <v>379</v>
      </c>
      <c r="B3" s="23"/>
      <c r="C3" s="181"/>
      <c r="D3" s="77"/>
      <c r="E3" s="77"/>
      <c r="F3" s="77"/>
      <c r="G3" s="77"/>
      <c r="H3" s="23"/>
      <c r="I3" s="23"/>
      <c r="J3" s="170"/>
      <c r="M3" s="234"/>
    </row>
    <row r="4" spans="1:14" ht="17.399999999999999">
      <c r="B4" s="171"/>
      <c r="D4" s="77"/>
      <c r="E4" s="77"/>
      <c r="F4" s="77"/>
      <c r="G4" s="77"/>
      <c r="H4" s="23"/>
      <c r="I4" s="23"/>
      <c r="J4" s="170"/>
      <c r="K4" s="160" t="s">
        <v>250</v>
      </c>
      <c r="L4" s="161">
        <v>0.56999999999999995</v>
      </c>
      <c r="M4" s="234"/>
    </row>
    <row r="5" spans="1:14" ht="33.75" customHeight="1">
      <c r="A5" s="22" t="s">
        <v>80</v>
      </c>
      <c r="B5" s="23"/>
      <c r="C5" s="181"/>
      <c r="D5" s="77"/>
      <c r="E5" s="77"/>
      <c r="F5" s="77"/>
      <c r="G5" s="77"/>
      <c r="H5" s="23"/>
      <c r="I5" s="23"/>
      <c r="J5" s="170"/>
      <c r="K5" s="160" t="s">
        <v>61</v>
      </c>
      <c r="L5" s="161">
        <v>0.27</v>
      </c>
      <c r="M5" s="235"/>
    </row>
    <row r="6" spans="1:14" ht="26.25" customHeight="1">
      <c r="A6" s="550" t="s">
        <v>115</v>
      </c>
      <c r="B6" s="566"/>
      <c r="C6" s="551"/>
      <c r="D6" s="567" t="s">
        <v>740</v>
      </c>
      <c r="E6" s="567" t="s">
        <v>741</v>
      </c>
      <c r="F6" s="550" t="s">
        <v>772</v>
      </c>
      <c r="G6" s="551"/>
      <c r="H6" s="569" t="s">
        <v>4</v>
      </c>
      <c r="I6" s="561" t="s">
        <v>459</v>
      </c>
      <c r="J6" s="562"/>
      <c r="K6" s="563"/>
      <c r="L6" s="564" t="s">
        <v>378</v>
      </c>
      <c r="M6" s="535" t="s">
        <v>612</v>
      </c>
    </row>
    <row r="7" spans="1:14" ht="34.5" customHeight="1">
      <c r="A7" s="49" t="s">
        <v>2</v>
      </c>
      <c r="B7" s="49" t="s">
        <v>3</v>
      </c>
      <c r="C7" s="49" t="s">
        <v>5</v>
      </c>
      <c r="D7" s="568"/>
      <c r="E7" s="568"/>
      <c r="F7" s="38" t="s">
        <v>100</v>
      </c>
      <c r="G7" s="37" t="s">
        <v>101</v>
      </c>
      <c r="H7" s="570"/>
      <c r="I7" s="50" t="s">
        <v>131</v>
      </c>
      <c r="J7" s="50" t="s">
        <v>132</v>
      </c>
      <c r="K7" s="50" t="s">
        <v>133</v>
      </c>
      <c r="L7" s="565"/>
      <c r="M7" s="535"/>
    </row>
    <row r="8" spans="1:14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236"/>
    </row>
    <row r="9" spans="1:14" ht="84.9" customHeight="1">
      <c r="A9" s="46" t="s">
        <v>813</v>
      </c>
      <c r="B9" s="52"/>
      <c r="C9" s="53"/>
      <c r="D9" s="45"/>
      <c r="E9" s="45"/>
      <c r="F9" s="526" t="s">
        <v>814</v>
      </c>
      <c r="G9" s="526"/>
      <c r="H9" s="526"/>
      <c r="I9" s="543" t="s">
        <v>809</v>
      </c>
      <c r="J9" s="543"/>
      <c r="K9" s="543"/>
      <c r="L9" s="370"/>
      <c r="M9" s="385"/>
    </row>
    <row r="10" spans="1:14" ht="18" customHeight="1" outlineLevel="1">
      <c r="A10" s="24" t="s">
        <v>810</v>
      </c>
      <c r="B10" s="56"/>
      <c r="C10" s="57"/>
      <c r="D10" s="42"/>
      <c r="E10" s="42"/>
      <c r="F10" s="42"/>
      <c r="G10" s="42"/>
      <c r="H10" s="42"/>
      <c r="I10" s="43"/>
      <c r="J10" s="43"/>
      <c r="K10" s="43"/>
      <c r="L10" s="43"/>
      <c r="M10" s="237"/>
    </row>
    <row r="11" spans="1:14" ht="18" customHeight="1" outlineLevel="1">
      <c r="A11" s="190" t="s">
        <v>712</v>
      </c>
      <c r="B11" s="191" t="s">
        <v>333</v>
      </c>
      <c r="C11" s="58" t="s">
        <v>8</v>
      </c>
      <c r="D11" s="58" t="s">
        <v>212</v>
      </c>
      <c r="E11" s="58" t="s">
        <v>103</v>
      </c>
      <c r="F11" s="58">
        <v>3.52</v>
      </c>
      <c r="G11" s="62">
        <v>4.0999999999999996</v>
      </c>
      <c r="H11" s="25" t="s">
        <v>252</v>
      </c>
      <c r="I11" s="469">
        <f>VLOOKUP(A11,'Общий список'!$B:$F,3,0)</f>
        <v>44990</v>
      </c>
      <c r="J11" s="469">
        <f>VLOOKUP(B11,'Общий список'!$B:$F,3,0)</f>
        <v>85000</v>
      </c>
      <c r="K11" s="469">
        <f>VLOOKUP(C11,'Общий список'!$B:$F,3,0)</f>
        <v>8000</v>
      </c>
      <c r="L11" s="489">
        <f>ROUND((I11+J11)*(1-$L$4)+K11*(1-$L$5),0)</f>
        <v>61736</v>
      </c>
      <c r="M11" s="294">
        <f>VLOOKUP(A11,'Общий список'!B:H,7,FALSE)+VLOOKUP(B11,'Общий список'!B:H,7,FALSE)+VLOOKUP(C11,'Общий список'!B:H,7,FALSE)</f>
        <v>95990</v>
      </c>
      <c r="N11" s="12" t="s">
        <v>245</v>
      </c>
    </row>
    <row r="12" spans="1:14" ht="18" customHeight="1" outlineLevel="1">
      <c r="A12" s="194" t="s">
        <v>713</v>
      </c>
      <c r="B12" s="195" t="s">
        <v>334</v>
      </c>
      <c r="C12" s="59" t="s">
        <v>8</v>
      </c>
      <c r="D12" s="59" t="s">
        <v>212</v>
      </c>
      <c r="E12" s="59" t="s">
        <v>103</v>
      </c>
      <c r="F12" s="59">
        <v>5.28</v>
      </c>
      <c r="G12" s="59">
        <v>5.57</v>
      </c>
      <c r="H12" s="27" t="s">
        <v>252</v>
      </c>
      <c r="I12" s="472">
        <f>VLOOKUP(A12,'Общий список'!$B:$F,3,0)</f>
        <v>50990</v>
      </c>
      <c r="J12" s="472">
        <f>VLOOKUP(B12,'Общий список'!$B:$F,3,0)</f>
        <v>93000</v>
      </c>
      <c r="K12" s="472">
        <f>VLOOKUP(C12,'Общий список'!$B:$F,3,0)</f>
        <v>8000</v>
      </c>
      <c r="L12" s="490">
        <f>ROUND((I12+J12)*(1-$L$4)+K12*(1-$L$5),0)</f>
        <v>67756</v>
      </c>
      <c r="M12" s="295">
        <f>VLOOKUP(A12,'Общий список'!B:H,7,FALSE)+VLOOKUP(B12,'Общий список'!B:H,7,FALSE)+VLOOKUP(C12,'Общий список'!B:H,7,FALSE)</f>
        <v>104990</v>
      </c>
      <c r="N12" s="12" t="s">
        <v>245</v>
      </c>
    </row>
    <row r="13" spans="1:14" ht="18" customHeight="1" outlineLevel="1">
      <c r="A13" s="24" t="s">
        <v>119</v>
      </c>
      <c r="B13" s="56"/>
      <c r="C13" s="57"/>
      <c r="D13" s="42"/>
      <c r="E13" s="42"/>
      <c r="F13" s="42"/>
      <c r="G13" s="42"/>
      <c r="H13" s="42"/>
      <c r="I13" s="477"/>
      <c r="J13" s="477"/>
      <c r="K13" s="477"/>
      <c r="L13" s="477"/>
      <c r="M13" s="237"/>
    </row>
    <row r="14" spans="1:14" ht="18" customHeight="1" outlineLevel="1">
      <c r="A14" s="190" t="s">
        <v>396</v>
      </c>
      <c r="B14" s="191" t="s">
        <v>333</v>
      </c>
      <c r="C14" s="58" t="s">
        <v>8</v>
      </c>
      <c r="D14" s="58" t="s">
        <v>212</v>
      </c>
      <c r="E14" s="58" t="s">
        <v>103</v>
      </c>
      <c r="F14" s="58">
        <v>3.52</v>
      </c>
      <c r="G14" s="62">
        <v>4.0999999999999996</v>
      </c>
      <c r="H14" s="25" t="s">
        <v>252</v>
      </c>
      <c r="I14" s="469">
        <f>VLOOKUP(A14,'Общий список'!$B:$F,3,0)</f>
        <v>44990</v>
      </c>
      <c r="J14" s="469">
        <f>VLOOKUP(B14,'Общий список'!$B:$F,3,0)</f>
        <v>85000</v>
      </c>
      <c r="K14" s="469">
        <f>VLOOKUP(C14,'Общий список'!$B:$F,3,0)</f>
        <v>8000</v>
      </c>
      <c r="L14" s="489">
        <f>ROUND((I14+J14)*(1-$L$4)+K14*(1-$L$5),0)</f>
        <v>61736</v>
      </c>
      <c r="M14" s="294">
        <f>VLOOKUP(A14,'Общий список'!B:H,7,FALSE)+VLOOKUP(B14,'Общий список'!B:H,7,FALSE)+VLOOKUP(C14,'Общий список'!B:H,7,FALSE)</f>
        <v>95990</v>
      </c>
      <c r="N14" s="29" t="s">
        <v>736</v>
      </c>
    </row>
    <row r="15" spans="1:14" ht="18" customHeight="1" outlineLevel="1">
      <c r="A15" s="194" t="s">
        <v>397</v>
      </c>
      <c r="B15" s="195" t="s">
        <v>334</v>
      </c>
      <c r="C15" s="59" t="s">
        <v>8</v>
      </c>
      <c r="D15" s="59" t="s">
        <v>212</v>
      </c>
      <c r="E15" s="59" t="s">
        <v>103</v>
      </c>
      <c r="F15" s="59">
        <v>5.28</v>
      </c>
      <c r="G15" s="59">
        <v>5.57</v>
      </c>
      <c r="H15" s="27" t="s">
        <v>252</v>
      </c>
      <c r="I15" s="472">
        <f>VLOOKUP(A15,'Общий список'!$B:$F,3,0)</f>
        <v>50990</v>
      </c>
      <c r="J15" s="472">
        <f>VLOOKUP(B15,'Общий список'!$B:$F,3,0)</f>
        <v>93000</v>
      </c>
      <c r="K15" s="472">
        <f>VLOOKUP(C15,'Общий список'!$B:$F,3,0)</f>
        <v>8000</v>
      </c>
      <c r="L15" s="490">
        <f>ROUND((I15+J15)*(1-$L$4)+K15*(1-$L$5),0)</f>
        <v>67756</v>
      </c>
      <c r="M15" s="295">
        <f>VLOOKUP(A15,'Общий список'!B:H,7,FALSE)+VLOOKUP(B15,'Общий список'!B:H,7,FALSE)+VLOOKUP(C15,'Общий список'!B:H,7,FALSE)</f>
        <v>104990</v>
      </c>
      <c r="N15" s="29" t="s">
        <v>736</v>
      </c>
    </row>
    <row r="16" spans="1:14" ht="18" customHeight="1" outlineLevel="1">
      <c r="A16" s="35" t="s">
        <v>685</v>
      </c>
      <c r="B16" s="56"/>
      <c r="C16" s="57"/>
      <c r="D16" s="42"/>
      <c r="E16" s="42"/>
      <c r="F16" s="42"/>
      <c r="G16" s="42"/>
      <c r="H16" s="42"/>
      <c r="I16" s="477"/>
      <c r="J16" s="477"/>
      <c r="K16" s="477"/>
      <c r="L16" s="477"/>
      <c r="M16" s="237"/>
    </row>
    <row r="17" spans="1:17" ht="18" customHeight="1" outlineLevel="1">
      <c r="A17" s="190" t="s">
        <v>712</v>
      </c>
      <c r="B17" s="196" t="s">
        <v>724</v>
      </c>
      <c r="C17" s="58" t="s">
        <v>8</v>
      </c>
      <c r="D17" s="58" t="s">
        <v>212</v>
      </c>
      <c r="E17" s="58" t="s">
        <v>103</v>
      </c>
      <c r="F17" s="58">
        <v>3.52</v>
      </c>
      <c r="G17" s="58">
        <v>4.0999999999999996</v>
      </c>
      <c r="H17" s="25" t="s">
        <v>252</v>
      </c>
      <c r="I17" s="469">
        <f>VLOOKUP(A17,'Общий список'!$B:$F,3,0)</f>
        <v>44990</v>
      </c>
      <c r="J17" s="469">
        <f>VLOOKUP(B17,'Общий список'!$B:$F,3,0)</f>
        <v>100400</v>
      </c>
      <c r="K17" s="469">
        <f>VLOOKUP(C17,'Общий список'!$B:$F,3,0)</f>
        <v>8000</v>
      </c>
      <c r="L17" s="489">
        <f>ROUND((I17+J17)*(1-$L$4)+K17*(1-$L$5),0)</f>
        <v>68358</v>
      </c>
      <c r="M17" s="294">
        <f>VLOOKUP(A17,'Общий список'!B:H,7,FALSE)+VLOOKUP(B17,'Общий список'!B:H,7,FALSE)+VLOOKUP(C17,'Общий список'!B:H,7,FALSE)</f>
        <v>105990</v>
      </c>
      <c r="N17" s="12" t="s">
        <v>245</v>
      </c>
    </row>
    <row r="18" spans="1:17" ht="18" customHeight="1" outlineLevel="1">
      <c r="A18" s="192" t="s">
        <v>713</v>
      </c>
      <c r="B18" s="197" t="s">
        <v>725</v>
      </c>
      <c r="C18" s="36" t="s">
        <v>8</v>
      </c>
      <c r="D18" s="36" t="s">
        <v>212</v>
      </c>
      <c r="E18" s="36" t="s">
        <v>103</v>
      </c>
      <c r="F18" s="36">
        <v>5.28</v>
      </c>
      <c r="G18" s="36">
        <v>5.57</v>
      </c>
      <c r="H18" s="26" t="s">
        <v>252</v>
      </c>
      <c r="I18" s="471">
        <f>VLOOKUP(A18,'Общий список'!$B:$F,3,0)</f>
        <v>50990</v>
      </c>
      <c r="J18" s="471">
        <f>VLOOKUP(B18,'Общий список'!$B:$F,3,0)</f>
        <v>108400</v>
      </c>
      <c r="K18" s="471">
        <f>VLOOKUP(C18,'Общий список'!$B:$F,3,0)</f>
        <v>8000</v>
      </c>
      <c r="L18" s="491">
        <f>ROUND((I18+J18)*(1-$L$4)+K18*(1-$L$5),0)</f>
        <v>74378</v>
      </c>
      <c r="M18" s="298">
        <f>VLOOKUP(A18,'Общий список'!B:H,7,FALSE)+VLOOKUP(B18,'Общий список'!B:H,7,FALSE)+VLOOKUP(C18,'Общий список'!B:H,7,FALSE)</f>
        <v>114990</v>
      </c>
      <c r="N18" s="12" t="s">
        <v>245</v>
      </c>
    </row>
    <row r="19" spans="1:17" ht="18" customHeight="1" outlineLevel="1">
      <c r="A19" s="192" t="s">
        <v>396</v>
      </c>
      <c r="B19" s="197" t="s">
        <v>724</v>
      </c>
      <c r="C19" s="36" t="s">
        <v>8</v>
      </c>
      <c r="D19" s="36" t="s">
        <v>212</v>
      </c>
      <c r="E19" s="36" t="s">
        <v>103</v>
      </c>
      <c r="F19" s="36">
        <v>3.52</v>
      </c>
      <c r="G19" s="36">
        <v>4.0999999999999996</v>
      </c>
      <c r="H19" s="26" t="s">
        <v>252</v>
      </c>
      <c r="I19" s="471">
        <f>VLOOKUP(A19,'Общий список'!$B:$F,3,0)</f>
        <v>44990</v>
      </c>
      <c r="J19" s="471">
        <f>VLOOKUP(B19,'Общий список'!$B:$F,3,0)</f>
        <v>100400</v>
      </c>
      <c r="K19" s="471">
        <f>VLOOKUP(C19,'Общий список'!$B:$F,3,0)</f>
        <v>8000</v>
      </c>
      <c r="L19" s="491">
        <f>ROUND((I19+J19)*(1-$L$4)+K19*(1-$L$5),0)</f>
        <v>68358</v>
      </c>
      <c r="M19" s="298">
        <f>VLOOKUP(A19,'Общий список'!B:H,7,FALSE)+VLOOKUP(B19,'Общий список'!B:H,7,FALSE)+VLOOKUP(C19,'Общий список'!B:H,7,FALSE)</f>
        <v>105990</v>
      </c>
      <c r="N19" s="29" t="s">
        <v>736</v>
      </c>
    </row>
    <row r="20" spans="1:17" ht="18" customHeight="1" outlineLevel="1">
      <c r="A20" s="194" t="s">
        <v>397</v>
      </c>
      <c r="B20" s="198" t="s">
        <v>725</v>
      </c>
      <c r="C20" s="59" t="s">
        <v>8</v>
      </c>
      <c r="D20" s="59" t="s">
        <v>212</v>
      </c>
      <c r="E20" s="59" t="s">
        <v>103</v>
      </c>
      <c r="F20" s="59">
        <v>5.28</v>
      </c>
      <c r="G20" s="59">
        <v>5.57</v>
      </c>
      <c r="H20" s="27" t="s">
        <v>252</v>
      </c>
      <c r="I20" s="472">
        <f>VLOOKUP(A20,'Общий список'!$B:$F,3,0)</f>
        <v>50990</v>
      </c>
      <c r="J20" s="472">
        <f>VLOOKUP(B20,'Общий список'!$B:$F,3,0)</f>
        <v>108400</v>
      </c>
      <c r="K20" s="472">
        <f>VLOOKUP(C20,'Общий список'!$B:$F,3,0)</f>
        <v>8000</v>
      </c>
      <c r="L20" s="490">
        <f>ROUND((I20+J20)*(1-$L$4)+K20*(1-$L$5),0)</f>
        <v>74378</v>
      </c>
      <c r="M20" s="295">
        <f>VLOOKUP(A20,'Общий список'!B:H,7,FALSE)+VLOOKUP(B20,'Общий список'!B:H,7,FALSE)+VLOOKUP(C20,'Общий список'!B:H,7,FALSE)</f>
        <v>114990</v>
      </c>
      <c r="N20" s="29" t="s">
        <v>736</v>
      </c>
    </row>
    <row r="21" spans="1:17" ht="18" customHeight="1" outlineLevel="1">
      <c r="A21" s="56"/>
      <c r="B21" s="56"/>
      <c r="C21" s="57"/>
      <c r="D21" s="42"/>
      <c r="E21" s="42"/>
      <c r="F21" s="42"/>
      <c r="G21" s="42"/>
      <c r="H21" s="42"/>
      <c r="I21" s="43"/>
      <c r="J21" s="43"/>
      <c r="K21" s="43"/>
      <c r="L21" s="43"/>
      <c r="M21" s="237"/>
    </row>
    <row r="22" spans="1:17" s="183" customFormat="1" ht="84.9" customHeight="1">
      <c r="A22" s="46" t="s">
        <v>201</v>
      </c>
      <c r="B22" s="182"/>
      <c r="C22" s="41"/>
      <c r="D22" s="55"/>
      <c r="E22" s="55"/>
      <c r="F22" s="526" t="s">
        <v>816</v>
      </c>
      <c r="G22" s="526"/>
      <c r="H22" s="526"/>
      <c r="I22" s="543" t="s">
        <v>815</v>
      </c>
      <c r="J22" s="543"/>
      <c r="K22" s="543"/>
      <c r="L22" s="370"/>
      <c r="M22" s="385"/>
      <c r="N22" s="12"/>
      <c r="P22" s="12"/>
    </row>
    <row r="23" spans="1:17" ht="18" customHeight="1" outlineLevel="1">
      <c r="A23" s="24" t="s">
        <v>810</v>
      </c>
      <c r="B23" s="56"/>
      <c r="C23" s="57"/>
      <c r="D23" s="42"/>
      <c r="E23" s="42"/>
      <c r="F23" s="42"/>
      <c r="G23" s="42"/>
      <c r="H23" s="42"/>
      <c r="I23" s="42"/>
      <c r="J23" s="42"/>
      <c r="K23" s="42"/>
      <c r="L23" s="42"/>
      <c r="M23" s="238"/>
    </row>
    <row r="24" spans="1:17" ht="18" customHeight="1" outlineLevel="1">
      <c r="A24" s="190" t="s">
        <v>714</v>
      </c>
      <c r="B24" s="191" t="s">
        <v>338</v>
      </c>
      <c r="C24" s="58" t="s">
        <v>321</v>
      </c>
      <c r="D24" s="58" t="s">
        <v>212</v>
      </c>
      <c r="E24" s="58" t="s">
        <v>103</v>
      </c>
      <c r="F24" s="58">
        <v>7.47</v>
      </c>
      <c r="G24" s="58">
        <v>7.91</v>
      </c>
      <c r="H24" s="25" t="s">
        <v>252</v>
      </c>
      <c r="I24" s="469">
        <f>VLOOKUP(A24,'Общий список'!$B:$F,3,0)</f>
        <v>64990</v>
      </c>
      <c r="J24" s="469">
        <f>VLOOKUP(B24,'Общий список'!$B:$F,3,0)</f>
        <v>120000</v>
      </c>
      <c r="K24" s="469">
        <f>VLOOKUP(C24,'Общий список'!$B:$F,3,0)</f>
        <v>13000</v>
      </c>
      <c r="L24" s="489">
        <f>ROUND((I24+J24)*(1-$L$4)+K24*(1-$L$5),0)</f>
        <v>89036</v>
      </c>
      <c r="M24" s="294">
        <f>VLOOKUP(A24,'Общий список'!B:H,7,FALSE)+VLOOKUP(B24,'Общий список'!B:H,7,FALSE)+VLOOKUP(C24,'Общий список'!B:H,7,FALSE)</f>
        <v>136990</v>
      </c>
      <c r="N24" s="12" t="s">
        <v>245</v>
      </c>
      <c r="Q24" s="183"/>
    </row>
    <row r="25" spans="1:17" ht="18" customHeight="1" outlineLevel="1">
      <c r="A25" s="192" t="s">
        <v>715</v>
      </c>
      <c r="B25" s="193" t="s">
        <v>335</v>
      </c>
      <c r="C25" s="36" t="s">
        <v>321</v>
      </c>
      <c r="D25" s="36" t="s">
        <v>124</v>
      </c>
      <c r="E25" s="36" t="s">
        <v>103</v>
      </c>
      <c r="F25" s="36">
        <v>11.14</v>
      </c>
      <c r="G25" s="36">
        <v>11.87</v>
      </c>
      <c r="H25" s="26" t="s">
        <v>252</v>
      </c>
      <c r="I25" s="471">
        <f>VLOOKUP(A25,'Общий список'!$B:$F,3,0)</f>
        <v>73990</v>
      </c>
      <c r="J25" s="471">
        <f>VLOOKUP(B25,'Общий список'!$B:$F,3,0)</f>
        <v>180000</v>
      </c>
      <c r="K25" s="471">
        <f>VLOOKUP(C25,'Общий список'!$B:$F,3,0)</f>
        <v>13000</v>
      </c>
      <c r="L25" s="491">
        <f>ROUND((I25+J25)*(1-$L$4)+K25*(1-$L$5),0)</f>
        <v>118706</v>
      </c>
      <c r="M25" s="298">
        <f>VLOOKUP(A25,'Общий список'!B:H,7,FALSE)+VLOOKUP(B25,'Общий список'!B:H,7,FALSE)+VLOOKUP(C25,'Общий список'!B:H,7,FALSE)</f>
        <v>182990</v>
      </c>
      <c r="N25" s="12" t="s">
        <v>245</v>
      </c>
    </row>
    <row r="26" spans="1:17" ht="18" customHeight="1" outlineLevel="1">
      <c r="A26" s="192" t="s">
        <v>716</v>
      </c>
      <c r="B26" s="193" t="s">
        <v>336</v>
      </c>
      <c r="C26" s="36" t="s">
        <v>321</v>
      </c>
      <c r="D26" s="36" t="s">
        <v>124</v>
      </c>
      <c r="E26" s="36" t="s">
        <v>103</v>
      </c>
      <c r="F26" s="36">
        <v>13.92</v>
      </c>
      <c r="G26" s="36">
        <v>15.53</v>
      </c>
      <c r="H26" s="26" t="s">
        <v>252</v>
      </c>
      <c r="I26" s="471">
        <f>VLOOKUP(A26,'Общий список'!$B:$F,3,0)</f>
        <v>117990</v>
      </c>
      <c r="J26" s="471">
        <f>VLOOKUP(B26,'Общий список'!$B:$F,3,0)</f>
        <v>196000</v>
      </c>
      <c r="K26" s="471">
        <f>VLOOKUP(C26,'Общий список'!$B:$F,3,0)</f>
        <v>13000</v>
      </c>
      <c r="L26" s="491">
        <f>ROUND((I26+J26)*(1-$L$4)+K26*(1-$L$5),0)</f>
        <v>144506</v>
      </c>
      <c r="M26" s="298">
        <f>VLOOKUP(A26,'Общий список'!B:H,7,FALSE)+VLOOKUP(B26,'Общий список'!B:H,7,FALSE)+VLOOKUP(C26,'Общий список'!B:H,7,FALSE)</f>
        <v>223990</v>
      </c>
      <c r="N26" s="12" t="s">
        <v>245</v>
      </c>
    </row>
    <row r="27" spans="1:17" ht="18" customHeight="1" outlineLevel="1">
      <c r="A27" s="194" t="s">
        <v>717</v>
      </c>
      <c r="B27" s="195" t="s">
        <v>337</v>
      </c>
      <c r="C27" s="59" t="s">
        <v>321</v>
      </c>
      <c r="D27" s="59" t="s">
        <v>124</v>
      </c>
      <c r="E27" s="59" t="s">
        <v>103</v>
      </c>
      <c r="F27" s="59">
        <v>16.12</v>
      </c>
      <c r="G27" s="59">
        <v>17.59</v>
      </c>
      <c r="H27" s="27" t="s">
        <v>252</v>
      </c>
      <c r="I27" s="472">
        <f>VLOOKUP(A27,'Общий список'!$B:$F,3,0)</f>
        <v>121990</v>
      </c>
      <c r="J27" s="472">
        <f>VLOOKUP(B27,'Общий список'!$B:$F,3,0)</f>
        <v>242000</v>
      </c>
      <c r="K27" s="472">
        <f>VLOOKUP(C27,'Общий список'!$B:$F,3,0)</f>
        <v>13000</v>
      </c>
      <c r="L27" s="490">
        <f>ROUND((I27+J27)*(1-$L$4)+K27*(1-$L$5),0)</f>
        <v>166006</v>
      </c>
      <c r="M27" s="295">
        <f>VLOOKUP(A27,'Общий список'!B:H,7,FALSE)+VLOOKUP(B27,'Общий список'!B:H,7,FALSE)+VLOOKUP(C27,'Общий список'!B:H,7,FALSE)</f>
        <v>255990</v>
      </c>
      <c r="N27" s="12" t="s">
        <v>245</v>
      </c>
    </row>
    <row r="28" spans="1:17" ht="18" customHeight="1" outlineLevel="1">
      <c r="A28" s="24" t="s">
        <v>118</v>
      </c>
      <c r="B28" s="56"/>
      <c r="C28" s="57"/>
      <c r="D28" s="42"/>
      <c r="E28" s="42"/>
      <c r="F28" s="42"/>
      <c r="G28" s="42"/>
      <c r="H28" s="42"/>
      <c r="I28" s="481"/>
      <c r="J28" s="481"/>
      <c r="K28" s="481"/>
      <c r="L28" s="481"/>
      <c r="M28" s="238"/>
    </row>
    <row r="29" spans="1:17" ht="18" customHeight="1" outlineLevel="1">
      <c r="A29" s="190" t="s">
        <v>391</v>
      </c>
      <c r="B29" s="191" t="s">
        <v>338</v>
      </c>
      <c r="C29" s="58" t="s">
        <v>321</v>
      </c>
      <c r="D29" s="58" t="s">
        <v>212</v>
      </c>
      <c r="E29" s="58" t="s">
        <v>103</v>
      </c>
      <c r="F29" s="58">
        <v>7.47</v>
      </c>
      <c r="G29" s="58">
        <v>7.91</v>
      </c>
      <c r="H29" s="25" t="s">
        <v>252</v>
      </c>
      <c r="I29" s="469">
        <f>VLOOKUP(A29,'Общий список'!$B:$F,3,0)</f>
        <v>64990</v>
      </c>
      <c r="J29" s="469">
        <f>VLOOKUP(B29,'Общий список'!$B:$F,3,0)</f>
        <v>120000</v>
      </c>
      <c r="K29" s="469">
        <f>VLOOKUP(C29,'Общий список'!$B:$F,3,0)</f>
        <v>13000</v>
      </c>
      <c r="L29" s="489">
        <f t="shared" ref="L29:L34" si="0">ROUND((I29+J29)*(1-$L$4)+K29*(1-$L$5),0)</f>
        <v>89036</v>
      </c>
      <c r="M29" s="294">
        <f>VLOOKUP(A29,'Общий список'!B:H,7,FALSE)+VLOOKUP(B29,'Общий список'!B:H,7,FALSE)+VLOOKUP(C29,'Общий список'!B:H,7,FALSE)</f>
        <v>136990</v>
      </c>
      <c r="N29" s="29" t="s">
        <v>736</v>
      </c>
      <c r="Q29" s="183"/>
    </row>
    <row r="30" spans="1:17" ht="18" customHeight="1" outlineLevel="1">
      <c r="A30" s="192" t="s">
        <v>392</v>
      </c>
      <c r="B30" s="193" t="s">
        <v>335</v>
      </c>
      <c r="C30" s="36" t="s">
        <v>321</v>
      </c>
      <c r="D30" s="36" t="s">
        <v>124</v>
      </c>
      <c r="E30" s="36" t="s">
        <v>103</v>
      </c>
      <c r="F30" s="36">
        <v>11.14</v>
      </c>
      <c r="G30" s="36">
        <v>11.87</v>
      </c>
      <c r="H30" s="26" t="s">
        <v>252</v>
      </c>
      <c r="I30" s="471">
        <f>VLOOKUP(A30,'Общий список'!$B:$F,3,0)</f>
        <v>73990</v>
      </c>
      <c r="J30" s="471">
        <f>VLOOKUP(B30,'Общий список'!$B:$F,3,0)</f>
        <v>180000</v>
      </c>
      <c r="K30" s="471">
        <f>VLOOKUP(C30,'Общий список'!$B:$F,3,0)</f>
        <v>13000</v>
      </c>
      <c r="L30" s="491">
        <f t="shared" si="0"/>
        <v>118706</v>
      </c>
      <c r="M30" s="298">
        <f>VLOOKUP(A30,'Общий список'!B:H,7,FALSE)+VLOOKUP(B30,'Общий список'!B:H,7,FALSE)+VLOOKUP(C30,'Общий список'!B:H,7,FALSE)</f>
        <v>182990</v>
      </c>
      <c r="N30" s="29" t="s">
        <v>736</v>
      </c>
    </row>
    <row r="31" spans="1:17" ht="18" customHeight="1" outlineLevel="1">
      <c r="A31" s="192" t="s">
        <v>393</v>
      </c>
      <c r="B31" s="193" t="s">
        <v>336</v>
      </c>
      <c r="C31" s="36" t="s">
        <v>321</v>
      </c>
      <c r="D31" s="36" t="s">
        <v>124</v>
      </c>
      <c r="E31" s="36" t="s">
        <v>103</v>
      </c>
      <c r="F31" s="36">
        <v>13.39</v>
      </c>
      <c r="G31" s="36">
        <v>15.53</v>
      </c>
      <c r="H31" s="26" t="s">
        <v>252</v>
      </c>
      <c r="I31" s="471">
        <f>VLOOKUP(A31,'Общий список'!$B:$F,3,0)</f>
        <v>117990</v>
      </c>
      <c r="J31" s="471">
        <f>VLOOKUP(B31,'Общий список'!$B:$F,3,0)</f>
        <v>196000</v>
      </c>
      <c r="K31" s="471">
        <f>VLOOKUP(C31,'Общий список'!$B:$F,3,0)</f>
        <v>13000</v>
      </c>
      <c r="L31" s="491">
        <f t="shared" si="0"/>
        <v>144506</v>
      </c>
      <c r="M31" s="298">
        <f>VLOOKUP(A31,'Общий список'!B:H,7,FALSE)+VLOOKUP(B31,'Общий список'!B:H,7,FALSE)+VLOOKUP(C31,'Общий список'!B:H,7,FALSE)</f>
        <v>223990</v>
      </c>
      <c r="N31" s="29" t="s">
        <v>736</v>
      </c>
    </row>
    <row r="32" spans="1:17" ht="18" customHeight="1" outlineLevel="1">
      <c r="A32" s="192" t="s">
        <v>394</v>
      </c>
      <c r="B32" s="193" t="s">
        <v>337</v>
      </c>
      <c r="C32" s="36" t="s">
        <v>321</v>
      </c>
      <c r="D32" s="36" t="s">
        <v>124</v>
      </c>
      <c r="E32" s="36" t="s">
        <v>103</v>
      </c>
      <c r="F32" s="36">
        <v>16.12</v>
      </c>
      <c r="G32" s="36">
        <v>17.579999999999998</v>
      </c>
      <c r="H32" s="26" t="s">
        <v>252</v>
      </c>
      <c r="I32" s="471">
        <f>VLOOKUP(A32,'Общий список'!$B:$F,3,0)</f>
        <v>121990</v>
      </c>
      <c r="J32" s="471">
        <f>VLOOKUP(B32,'Общий список'!$B:$F,3,0)</f>
        <v>242000</v>
      </c>
      <c r="K32" s="471">
        <f>VLOOKUP(C32,'Общий список'!$B:$F,3,0)</f>
        <v>13000</v>
      </c>
      <c r="L32" s="491">
        <f t="shared" si="0"/>
        <v>166006</v>
      </c>
      <c r="M32" s="298">
        <f>VLOOKUP(A32,'Общий список'!B:H,7,FALSE)+VLOOKUP(B32,'Общий список'!B:H,7,FALSE)+VLOOKUP(C32,'Общий список'!B:H,7,FALSE)</f>
        <v>255990</v>
      </c>
      <c r="N32" s="29" t="s">
        <v>736</v>
      </c>
    </row>
    <row r="33" spans="1:17" ht="18" customHeight="1" outlineLevel="1">
      <c r="A33" s="192" t="s">
        <v>292</v>
      </c>
      <c r="B33" s="193" t="s">
        <v>197</v>
      </c>
      <c r="C33" s="36" t="s">
        <v>13</v>
      </c>
      <c r="D33" s="36" t="s">
        <v>212</v>
      </c>
      <c r="E33" s="36" t="s">
        <v>103</v>
      </c>
      <c r="F33" s="36">
        <v>7.03</v>
      </c>
      <c r="G33" s="36">
        <v>7.62</v>
      </c>
      <c r="H33" s="26" t="s">
        <v>252</v>
      </c>
      <c r="I33" s="471">
        <f>VLOOKUP(A33,'Общий список'!$B:$F,3,0)</f>
        <v>64990</v>
      </c>
      <c r="J33" s="471">
        <f>VLOOKUP(B33,'Общий список'!$B:$F,3,0)</f>
        <v>120000</v>
      </c>
      <c r="K33" s="471">
        <f>VLOOKUP(C33,'Общий список'!$B:$F,3,0)</f>
        <v>13000</v>
      </c>
      <c r="L33" s="491">
        <f t="shared" si="0"/>
        <v>89036</v>
      </c>
      <c r="M33" s="298">
        <f>VLOOKUP(A33,'Общий список'!B:H,7,FALSE)+VLOOKUP(B33,'Общий список'!B:H,7,FALSE)+VLOOKUP(C33,'Общий список'!B:H,7,FALSE)</f>
        <v>136990</v>
      </c>
      <c r="N33" s="29" t="s">
        <v>736</v>
      </c>
    </row>
    <row r="34" spans="1:17" ht="18" customHeight="1" outlineLevel="1">
      <c r="A34" s="194" t="s">
        <v>295</v>
      </c>
      <c r="B34" s="195" t="s">
        <v>200</v>
      </c>
      <c r="C34" s="59" t="s">
        <v>13</v>
      </c>
      <c r="D34" s="59" t="s">
        <v>124</v>
      </c>
      <c r="E34" s="59" t="s">
        <v>103</v>
      </c>
      <c r="F34" s="59">
        <v>10.55</v>
      </c>
      <c r="G34" s="59">
        <v>11.14</v>
      </c>
      <c r="H34" s="27" t="s">
        <v>252</v>
      </c>
      <c r="I34" s="472">
        <f>VLOOKUP(A34,'Общий список'!$B:$F,3,0)</f>
        <v>121990</v>
      </c>
      <c r="J34" s="472">
        <f>VLOOKUP(B34,'Общий список'!$B:$F,3,0)</f>
        <v>242000</v>
      </c>
      <c r="K34" s="472">
        <f>VLOOKUP(C34,'Общий список'!$B:$F,3,0)</f>
        <v>13000</v>
      </c>
      <c r="L34" s="490">
        <f t="shared" si="0"/>
        <v>166006</v>
      </c>
      <c r="M34" s="295">
        <f>VLOOKUP(A34,'Общий список'!B:H,7,FALSE)+VLOOKUP(B34,'Общий список'!B:H,7,FALSE)+VLOOKUP(C34,'Общий список'!B:H,7,FALSE)</f>
        <v>255990</v>
      </c>
      <c r="N34" s="29" t="s">
        <v>736</v>
      </c>
    </row>
    <row r="35" spans="1:17" ht="18" customHeight="1" outlineLevel="1">
      <c r="A35" s="35" t="s">
        <v>685</v>
      </c>
      <c r="B35" s="56"/>
      <c r="C35" s="57"/>
      <c r="D35" s="42"/>
      <c r="E35" s="42"/>
      <c r="F35" s="42"/>
      <c r="G35" s="42"/>
      <c r="H35" s="42"/>
      <c r="I35" s="477"/>
      <c r="J35" s="477"/>
      <c r="K35" s="477"/>
      <c r="L35" s="477"/>
      <c r="M35" s="237"/>
    </row>
    <row r="36" spans="1:17" ht="18" customHeight="1" outlineLevel="1">
      <c r="A36" s="190" t="s">
        <v>714</v>
      </c>
      <c r="B36" s="196" t="s">
        <v>726</v>
      </c>
      <c r="C36" s="58" t="s">
        <v>321</v>
      </c>
      <c r="D36" s="58" t="s">
        <v>212</v>
      </c>
      <c r="E36" s="58" t="s">
        <v>103</v>
      </c>
      <c r="F36" s="58">
        <v>7.47</v>
      </c>
      <c r="G36" s="58">
        <v>7.91</v>
      </c>
      <c r="H36" s="25" t="s">
        <v>252</v>
      </c>
      <c r="I36" s="469">
        <f>VLOOKUP(A36,'Общий список'!$B:$F,3,0)</f>
        <v>64990</v>
      </c>
      <c r="J36" s="469">
        <f>VLOOKUP(B36,'Общий список'!$B:$F,3,0)</f>
        <v>135400</v>
      </c>
      <c r="K36" s="469">
        <f>VLOOKUP(C36,'Общий список'!$B:$F,3,0)</f>
        <v>13000</v>
      </c>
      <c r="L36" s="489">
        <f t="shared" ref="L36:L43" si="1">ROUND((I36+J36)*(1-$L$4)+K36*(1-$L$5),0)</f>
        <v>95658</v>
      </c>
      <c r="M36" s="294">
        <f>VLOOKUP(A36,'Общий список'!B:H,7,FALSE)+VLOOKUP(B36,'Общий список'!B:H,7,FALSE)+VLOOKUP(C36,'Общий список'!B:H,7,FALSE)</f>
        <v>146990</v>
      </c>
      <c r="N36" s="12" t="s">
        <v>245</v>
      </c>
      <c r="Q36" s="183"/>
    </row>
    <row r="37" spans="1:17" ht="18" customHeight="1" outlineLevel="1">
      <c r="A37" s="192" t="s">
        <v>715</v>
      </c>
      <c r="B37" s="197" t="s">
        <v>727</v>
      </c>
      <c r="C37" s="36" t="s">
        <v>321</v>
      </c>
      <c r="D37" s="36" t="s">
        <v>124</v>
      </c>
      <c r="E37" s="36" t="s">
        <v>103</v>
      </c>
      <c r="F37" s="36">
        <v>11.14</v>
      </c>
      <c r="G37" s="36">
        <v>11.87</v>
      </c>
      <c r="H37" s="26" t="s">
        <v>252</v>
      </c>
      <c r="I37" s="471">
        <f>VLOOKUP(A37,'Общий список'!$B:$F,3,0)</f>
        <v>73990</v>
      </c>
      <c r="J37" s="471">
        <f>VLOOKUP(B37,'Общий список'!$B:$F,3,0)</f>
        <v>199700</v>
      </c>
      <c r="K37" s="471">
        <f>VLOOKUP(C37,'Общий список'!$B:$F,3,0)</f>
        <v>13000</v>
      </c>
      <c r="L37" s="491">
        <f t="shared" si="1"/>
        <v>127177</v>
      </c>
      <c r="M37" s="298">
        <f>VLOOKUP(A37,'Общий список'!B:H,7,FALSE)+VLOOKUP(B37,'Общий список'!B:H,7,FALSE)+VLOOKUP(C37,'Общий список'!B:H,7,FALSE)</f>
        <v>195990</v>
      </c>
      <c r="N37" s="12" t="s">
        <v>245</v>
      </c>
    </row>
    <row r="38" spans="1:17" ht="18" customHeight="1" outlineLevel="1">
      <c r="A38" s="192" t="s">
        <v>716</v>
      </c>
      <c r="B38" s="197" t="s">
        <v>728</v>
      </c>
      <c r="C38" s="36" t="s">
        <v>321</v>
      </c>
      <c r="D38" s="36" t="s">
        <v>124</v>
      </c>
      <c r="E38" s="36" t="s">
        <v>103</v>
      </c>
      <c r="F38" s="36">
        <v>13.92</v>
      </c>
      <c r="G38" s="36">
        <v>15.53</v>
      </c>
      <c r="H38" s="26" t="s">
        <v>252</v>
      </c>
      <c r="I38" s="471">
        <f>VLOOKUP(A38,'Общий список'!$B:$F,3,0)</f>
        <v>117990</v>
      </c>
      <c r="J38" s="471">
        <f>VLOOKUP(B38,'Общий список'!$B:$F,3,0)</f>
        <v>215700</v>
      </c>
      <c r="K38" s="471">
        <f>VLOOKUP(C38,'Общий список'!$B:$F,3,0)</f>
        <v>13000</v>
      </c>
      <c r="L38" s="491">
        <f t="shared" si="1"/>
        <v>152977</v>
      </c>
      <c r="M38" s="298">
        <f>VLOOKUP(A38,'Общий список'!B:H,7,FALSE)+VLOOKUP(B38,'Общий список'!B:H,7,FALSE)+VLOOKUP(C38,'Общий список'!B:H,7,FALSE)</f>
        <v>236990</v>
      </c>
      <c r="N38" s="12" t="s">
        <v>245</v>
      </c>
    </row>
    <row r="39" spans="1:17" ht="18" customHeight="1" outlineLevel="1">
      <c r="A39" s="192" t="s">
        <v>717</v>
      </c>
      <c r="B39" s="197" t="s">
        <v>729</v>
      </c>
      <c r="C39" s="36" t="s">
        <v>321</v>
      </c>
      <c r="D39" s="36" t="s">
        <v>124</v>
      </c>
      <c r="E39" s="36" t="s">
        <v>103</v>
      </c>
      <c r="F39" s="36">
        <v>16.12</v>
      </c>
      <c r="G39" s="36">
        <v>17.59</v>
      </c>
      <c r="H39" s="26" t="s">
        <v>252</v>
      </c>
      <c r="I39" s="471">
        <f>VLOOKUP(A39,'Общий список'!$B:$F,3,0)</f>
        <v>121990</v>
      </c>
      <c r="J39" s="471">
        <f>VLOOKUP(B39,'Общий список'!$B:$F,3,0)</f>
        <v>261700</v>
      </c>
      <c r="K39" s="471">
        <f>VLOOKUP(C39,'Общий список'!$B:$F,3,0)</f>
        <v>13000</v>
      </c>
      <c r="L39" s="491">
        <f t="shared" si="1"/>
        <v>174477</v>
      </c>
      <c r="M39" s="298">
        <f>VLOOKUP(A39,'Общий список'!B:H,7,FALSE)+VLOOKUP(B39,'Общий список'!B:H,7,FALSE)+VLOOKUP(C39,'Общий список'!B:H,7,FALSE)</f>
        <v>269990</v>
      </c>
      <c r="N39" s="12" t="s">
        <v>245</v>
      </c>
    </row>
    <row r="40" spans="1:17" ht="18" customHeight="1" outlineLevel="1">
      <c r="A40" s="192" t="s">
        <v>391</v>
      </c>
      <c r="B40" s="197" t="s">
        <v>726</v>
      </c>
      <c r="C40" s="36" t="s">
        <v>321</v>
      </c>
      <c r="D40" s="36" t="s">
        <v>212</v>
      </c>
      <c r="E40" s="36" t="s">
        <v>103</v>
      </c>
      <c r="F40" s="36">
        <v>7.47</v>
      </c>
      <c r="G40" s="36">
        <v>7.91</v>
      </c>
      <c r="H40" s="26" t="s">
        <v>252</v>
      </c>
      <c r="I40" s="471">
        <f>VLOOKUP(A40,'Общий список'!$B:$F,3,0)</f>
        <v>64990</v>
      </c>
      <c r="J40" s="471">
        <f>VLOOKUP(B40,'Общий список'!$B:$F,3,0)</f>
        <v>135400</v>
      </c>
      <c r="K40" s="471">
        <f>VLOOKUP(C40,'Общий список'!$B:$F,3,0)</f>
        <v>13000</v>
      </c>
      <c r="L40" s="491">
        <f t="shared" si="1"/>
        <v>95658</v>
      </c>
      <c r="M40" s="298">
        <f>VLOOKUP(A40,'Общий список'!B:H,7,FALSE)+VLOOKUP(B40,'Общий список'!B:H,7,FALSE)+VLOOKUP(C40,'Общий список'!B:H,7,FALSE)</f>
        <v>146990</v>
      </c>
      <c r="N40" s="29" t="s">
        <v>736</v>
      </c>
      <c r="Q40" s="183"/>
    </row>
    <row r="41" spans="1:17" ht="18" customHeight="1" outlineLevel="1">
      <c r="A41" s="192" t="s">
        <v>392</v>
      </c>
      <c r="B41" s="197" t="s">
        <v>727</v>
      </c>
      <c r="C41" s="36" t="s">
        <v>321</v>
      </c>
      <c r="D41" s="36" t="s">
        <v>124</v>
      </c>
      <c r="E41" s="36" t="s">
        <v>103</v>
      </c>
      <c r="F41" s="36">
        <v>11.14</v>
      </c>
      <c r="G41" s="36">
        <v>11.87</v>
      </c>
      <c r="H41" s="26" t="s">
        <v>252</v>
      </c>
      <c r="I41" s="471">
        <f>VLOOKUP(A41,'Общий список'!$B:$F,3,0)</f>
        <v>73990</v>
      </c>
      <c r="J41" s="471">
        <f>VLOOKUP(B41,'Общий список'!$B:$F,3,0)</f>
        <v>199700</v>
      </c>
      <c r="K41" s="471">
        <f>VLOOKUP(C41,'Общий список'!$B:$F,3,0)</f>
        <v>13000</v>
      </c>
      <c r="L41" s="491">
        <f t="shared" si="1"/>
        <v>127177</v>
      </c>
      <c r="M41" s="298">
        <f>VLOOKUP(A41,'Общий список'!B:H,7,FALSE)+VLOOKUP(B41,'Общий список'!B:H,7,FALSE)+VLOOKUP(C41,'Общий список'!B:H,7,FALSE)</f>
        <v>195990</v>
      </c>
      <c r="N41" s="29" t="s">
        <v>736</v>
      </c>
    </row>
    <row r="42" spans="1:17" ht="18" customHeight="1" outlineLevel="1">
      <c r="A42" s="192" t="s">
        <v>393</v>
      </c>
      <c r="B42" s="197" t="s">
        <v>728</v>
      </c>
      <c r="C42" s="36" t="s">
        <v>321</v>
      </c>
      <c r="D42" s="36" t="s">
        <v>124</v>
      </c>
      <c r="E42" s="36" t="s">
        <v>103</v>
      </c>
      <c r="F42" s="36">
        <v>13.39</v>
      </c>
      <c r="G42" s="36">
        <v>15.53</v>
      </c>
      <c r="H42" s="26" t="s">
        <v>252</v>
      </c>
      <c r="I42" s="471">
        <f>VLOOKUP(A42,'Общий список'!$B:$F,3,0)</f>
        <v>117990</v>
      </c>
      <c r="J42" s="471">
        <f>VLOOKUP(B42,'Общий список'!$B:$F,3,0)</f>
        <v>215700</v>
      </c>
      <c r="K42" s="471">
        <f>VLOOKUP(C42,'Общий список'!$B:$F,3,0)</f>
        <v>13000</v>
      </c>
      <c r="L42" s="491">
        <f t="shared" si="1"/>
        <v>152977</v>
      </c>
      <c r="M42" s="298">
        <f>VLOOKUP(A42,'Общий список'!B:H,7,FALSE)+VLOOKUP(B42,'Общий список'!B:H,7,FALSE)+VLOOKUP(C42,'Общий список'!B:H,7,FALSE)</f>
        <v>236990</v>
      </c>
      <c r="N42" s="29" t="s">
        <v>736</v>
      </c>
    </row>
    <row r="43" spans="1:17" ht="18" customHeight="1" outlineLevel="1">
      <c r="A43" s="192" t="s">
        <v>394</v>
      </c>
      <c r="B43" s="197" t="s">
        <v>729</v>
      </c>
      <c r="C43" s="36" t="s">
        <v>321</v>
      </c>
      <c r="D43" s="36" t="s">
        <v>124</v>
      </c>
      <c r="E43" s="36" t="s">
        <v>103</v>
      </c>
      <c r="F43" s="36">
        <v>16.12</v>
      </c>
      <c r="G43" s="36">
        <v>17.579999999999998</v>
      </c>
      <c r="H43" s="26" t="s">
        <v>252</v>
      </c>
      <c r="I43" s="471">
        <f>VLOOKUP(A43,'Общий список'!$B:$F,3,0)</f>
        <v>121990</v>
      </c>
      <c r="J43" s="471">
        <f>VLOOKUP(B43,'Общий список'!$B:$F,3,0)</f>
        <v>261700</v>
      </c>
      <c r="K43" s="471">
        <f>VLOOKUP(C43,'Общий список'!$B:$F,3,0)</f>
        <v>13000</v>
      </c>
      <c r="L43" s="491">
        <f t="shared" si="1"/>
        <v>174477</v>
      </c>
      <c r="M43" s="298">
        <f>VLOOKUP(A43,'Общий список'!B:H,7,FALSE)+VLOOKUP(B43,'Общий список'!B:H,7,FALSE)+VLOOKUP(C43,'Общий список'!B:H,7,FALSE)</f>
        <v>269990</v>
      </c>
      <c r="N43" s="29" t="s">
        <v>736</v>
      </c>
    </row>
    <row r="44" spans="1:17" ht="18" customHeight="1" outlineLevel="1">
      <c r="A44" s="56"/>
      <c r="B44" s="56"/>
      <c r="C44" s="57"/>
      <c r="D44" s="42"/>
      <c r="E44" s="42"/>
      <c r="F44" s="42"/>
      <c r="G44" s="42"/>
      <c r="H44" s="42"/>
      <c r="I44" s="43"/>
      <c r="J44" s="43"/>
      <c r="K44" s="43"/>
      <c r="L44" s="43"/>
      <c r="M44" s="237"/>
    </row>
    <row r="45" spans="1:17" ht="84.9" customHeight="1">
      <c r="A45" s="46" t="s">
        <v>120</v>
      </c>
      <c r="B45" s="52"/>
      <c r="C45" s="53"/>
      <c r="D45" s="45"/>
      <c r="E45" s="45"/>
      <c r="F45" s="526" t="s">
        <v>822</v>
      </c>
      <c r="G45" s="526"/>
      <c r="H45" s="526"/>
      <c r="I45" s="543" t="s">
        <v>796</v>
      </c>
      <c r="J45" s="543"/>
      <c r="K45" s="543"/>
      <c r="L45" s="370"/>
      <c r="M45" s="385"/>
    </row>
    <row r="46" spans="1:17" ht="18" customHeight="1" outlineLevel="1">
      <c r="A46" s="24" t="s">
        <v>120</v>
      </c>
      <c r="B46" s="56"/>
      <c r="C46" s="57"/>
      <c r="D46" s="42"/>
      <c r="E46" s="42"/>
      <c r="F46" s="42"/>
      <c r="G46" s="42"/>
      <c r="H46" s="42"/>
      <c r="I46" s="43"/>
      <c r="J46" s="43"/>
      <c r="K46" s="43"/>
      <c r="L46" s="43"/>
      <c r="M46" s="237"/>
    </row>
    <row r="47" spans="1:17" ht="18" customHeight="1" outlineLevel="1">
      <c r="A47" s="190" t="s">
        <v>817</v>
      </c>
      <c r="B47" s="191" t="s">
        <v>334</v>
      </c>
      <c r="C47" s="58" t="s">
        <v>114</v>
      </c>
      <c r="D47" s="58" t="s">
        <v>212</v>
      </c>
      <c r="E47" s="58" t="s">
        <v>103</v>
      </c>
      <c r="F47" s="58">
        <v>5.28</v>
      </c>
      <c r="G47" s="58">
        <v>5.86</v>
      </c>
      <c r="H47" s="25" t="s">
        <v>250</v>
      </c>
      <c r="I47" s="469">
        <f>VLOOKUP(A47,'Общий список'!$B:$F,3,0)</f>
        <v>60990</v>
      </c>
      <c r="J47" s="469">
        <f>VLOOKUP(B47,'Общий список'!$B:$F,3,0)</f>
        <v>93000</v>
      </c>
      <c r="K47" s="469"/>
      <c r="L47" s="489">
        <f>ROUND((I47+J47)*(1-$L$4)+K47*(1-$L$5),0)</f>
        <v>66216</v>
      </c>
      <c r="M47" s="294">
        <f>VLOOKUP(A47,'Общий список'!B:H,7,FALSE)+VLOOKUP(B47,'Общий список'!B:H,7,FALSE)</f>
        <v>102990</v>
      </c>
    </row>
    <row r="48" spans="1:17" ht="18" customHeight="1" outlineLevel="1">
      <c r="A48" s="192" t="s">
        <v>818</v>
      </c>
      <c r="B48" s="193" t="s">
        <v>338</v>
      </c>
      <c r="C48" s="36" t="s">
        <v>114</v>
      </c>
      <c r="D48" s="36" t="s">
        <v>212</v>
      </c>
      <c r="E48" s="36" t="s">
        <v>103</v>
      </c>
      <c r="F48" s="36">
        <v>7.47</v>
      </c>
      <c r="G48" s="36">
        <v>7.91</v>
      </c>
      <c r="H48" s="26" t="s">
        <v>250</v>
      </c>
      <c r="I48" s="471">
        <f>VLOOKUP(A48,'Общий список'!$B:$F,3,0)</f>
        <v>68990</v>
      </c>
      <c r="J48" s="471">
        <f>VLOOKUP(B48,'Общий список'!$B:$F,3,0)</f>
        <v>120000</v>
      </c>
      <c r="K48" s="471"/>
      <c r="L48" s="491">
        <f>ROUND((I48+J48)*(1-$L$4)+K48*(1-$L$5),0)</f>
        <v>81266</v>
      </c>
      <c r="M48" s="298">
        <f>VLOOKUP(A48,'Общий список'!B:H,7,FALSE)+VLOOKUP(B48,'Общий список'!B:H,7,FALSE)</f>
        <v>125990</v>
      </c>
    </row>
    <row r="49" spans="1:14" ht="18" customHeight="1" outlineLevel="1">
      <c r="A49" s="192" t="s">
        <v>819</v>
      </c>
      <c r="B49" s="193" t="s">
        <v>335</v>
      </c>
      <c r="C49" s="36" t="s">
        <v>114</v>
      </c>
      <c r="D49" s="36" t="s">
        <v>124</v>
      </c>
      <c r="E49" s="36" t="s">
        <v>103</v>
      </c>
      <c r="F49" s="36">
        <v>11.14</v>
      </c>
      <c r="G49" s="36">
        <v>11.87</v>
      </c>
      <c r="H49" s="26" t="s">
        <v>250</v>
      </c>
      <c r="I49" s="471">
        <f>VLOOKUP(A49,'Общий список'!$B:$F,3,0)</f>
        <v>82990</v>
      </c>
      <c r="J49" s="471">
        <f>VLOOKUP(B49,'Общий список'!$B:$F,3,0)</f>
        <v>180000</v>
      </c>
      <c r="K49" s="471"/>
      <c r="L49" s="491">
        <f>ROUND((I49+J49)*(1-$L$4)+K49*(1-$L$5),0)</f>
        <v>113086</v>
      </c>
      <c r="M49" s="298">
        <f>VLOOKUP(A49,'Общий список'!B:H,7,FALSE)+VLOOKUP(B49,'Общий список'!B:H,7,FALSE)</f>
        <v>174990</v>
      </c>
    </row>
    <row r="50" spans="1:14" ht="18" customHeight="1" outlineLevel="1">
      <c r="A50" s="192" t="s">
        <v>820</v>
      </c>
      <c r="B50" s="193" t="s">
        <v>336</v>
      </c>
      <c r="C50" s="36" t="s">
        <v>114</v>
      </c>
      <c r="D50" s="36" t="s">
        <v>124</v>
      </c>
      <c r="E50" s="36" t="s">
        <v>103</v>
      </c>
      <c r="F50" s="36">
        <v>14.07</v>
      </c>
      <c r="G50" s="36">
        <v>15.53</v>
      </c>
      <c r="H50" s="26" t="s">
        <v>250</v>
      </c>
      <c r="I50" s="471">
        <f>VLOOKUP(A50,'Общий список'!$B:$F,3,0)</f>
        <v>126990</v>
      </c>
      <c r="J50" s="471">
        <f>VLOOKUP(B50,'Общий список'!$B:$F,3,0)</f>
        <v>196000</v>
      </c>
      <c r="K50" s="471"/>
      <c r="L50" s="491">
        <f>ROUND((I50+J50)*(1-$L$4)+K50*(1-$L$5),0)</f>
        <v>138886</v>
      </c>
      <c r="M50" s="298">
        <f>VLOOKUP(A50,'Общий список'!B:H,7,FALSE)+VLOOKUP(B50,'Общий список'!B:H,7,FALSE)</f>
        <v>215990</v>
      </c>
    </row>
    <row r="51" spans="1:14" ht="18" customHeight="1" outlineLevel="1">
      <c r="A51" s="192" t="s">
        <v>821</v>
      </c>
      <c r="B51" s="193" t="s">
        <v>337</v>
      </c>
      <c r="C51" s="36" t="s">
        <v>114</v>
      </c>
      <c r="D51" s="36" t="s">
        <v>124</v>
      </c>
      <c r="E51" s="36" t="s">
        <v>103</v>
      </c>
      <c r="F51" s="36">
        <v>16.12</v>
      </c>
      <c r="G51" s="36">
        <v>17.88</v>
      </c>
      <c r="H51" s="26" t="s">
        <v>250</v>
      </c>
      <c r="I51" s="471">
        <f>VLOOKUP(A51,'Общий список'!$B:$F,3,0)</f>
        <v>130990</v>
      </c>
      <c r="J51" s="471">
        <f>VLOOKUP(B51,'Общий список'!$B:$F,3,0)</f>
        <v>242000</v>
      </c>
      <c r="K51" s="471"/>
      <c r="L51" s="491">
        <f>ROUND((I51+J51)*(1-$L$4)+K51*(1-$L$5),0)</f>
        <v>160386</v>
      </c>
      <c r="M51" s="298">
        <f>VLOOKUP(A51,'Общий список'!B:H,7,FALSE)+VLOOKUP(B51,'Общий список'!B:H,7,FALSE)</f>
        <v>247990</v>
      </c>
    </row>
    <row r="52" spans="1:14" ht="18" customHeight="1" outlineLevel="1">
      <c r="A52" s="35" t="s">
        <v>685</v>
      </c>
      <c r="B52" s="56"/>
      <c r="C52" s="57"/>
      <c r="D52" s="42"/>
      <c r="E52" s="42"/>
      <c r="F52" s="42"/>
      <c r="G52" s="42"/>
      <c r="H52" s="42"/>
      <c r="I52" s="477"/>
      <c r="J52" s="477"/>
      <c r="K52" s="477"/>
      <c r="L52" s="477"/>
      <c r="M52" s="237"/>
    </row>
    <row r="53" spans="1:14" ht="18" customHeight="1" outlineLevel="1">
      <c r="A53" s="190" t="s">
        <v>817</v>
      </c>
      <c r="B53" s="196" t="s">
        <v>725</v>
      </c>
      <c r="C53" s="58" t="s">
        <v>114</v>
      </c>
      <c r="D53" s="58" t="s">
        <v>212</v>
      </c>
      <c r="E53" s="58" t="s">
        <v>103</v>
      </c>
      <c r="F53" s="58">
        <v>5.28</v>
      </c>
      <c r="G53" s="58">
        <v>5.57</v>
      </c>
      <c r="H53" s="25" t="s">
        <v>250</v>
      </c>
      <c r="I53" s="469">
        <f>VLOOKUP(A53,'Общий список'!$B:$F,3,0)</f>
        <v>60990</v>
      </c>
      <c r="J53" s="469">
        <f>VLOOKUP(B53,'Общий список'!$B:$F,3,0)</f>
        <v>108400</v>
      </c>
      <c r="K53" s="469"/>
      <c r="L53" s="489">
        <f>ROUND((I53+J53)*(1-$L$4)+K53*(1-$L$5),0)</f>
        <v>72838</v>
      </c>
      <c r="M53" s="294">
        <f>VLOOKUP(A53,'Общий список'!B:H,7,FALSE)+VLOOKUP(B53,'Общий список'!B:H,7,FALSE)</f>
        <v>112990</v>
      </c>
    </row>
    <row r="54" spans="1:14" ht="18" customHeight="1" outlineLevel="1">
      <c r="A54" s="192" t="s">
        <v>818</v>
      </c>
      <c r="B54" s="197" t="s">
        <v>726</v>
      </c>
      <c r="C54" s="36" t="s">
        <v>114</v>
      </c>
      <c r="D54" s="36" t="s">
        <v>212</v>
      </c>
      <c r="E54" s="36" t="s">
        <v>103</v>
      </c>
      <c r="F54" s="36">
        <v>7.03</v>
      </c>
      <c r="G54" s="36">
        <v>7.62</v>
      </c>
      <c r="H54" s="26" t="s">
        <v>250</v>
      </c>
      <c r="I54" s="471">
        <f>VLOOKUP(A54,'Общий список'!$B:$F,3,0)</f>
        <v>68990</v>
      </c>
      <c r="J54" s="471">
        <f>VLOOKUP(B54,'Общий список'!$B:$F,3,0)</f>
        <v>135400</v>
      </c>
      <c r="K54" s="471"/>
      <c r="L54" s="491">
        <f>ROUND((I54+J54)*(1-$L$4)+K54*(1-$L$5),0)</f>
        <v>87888</v>
      </c>
      <c r="M54" s="298">
        <f>VLOOKUP(A54,'Общий список'!B:H,7,FALSE)+VLOOKUP(B54,'Общий список'!B:H,7,FALSE)</f>
        <v>135990</v>
      </c>
    </row>
    <row r="55" spans="1:14" ht="18" customHeight="1" outlineLevel="1">
      <c r="A55" s="192" t="s">
        <v>819</v>
      </c>
      <c r="B55" s="197" t="s">
        <v>727</v>
      </c>
      <c r="C55" s="36" t="s">
        <v>114</v>
      </c>
      <c r="D55" s="36" t="s">
        <v>124</v>
      </c>
      <c r="E55" s="36" t="s">
        <v>103</v>
      </c>
      <c r="F55" s="36">
        <v>10.55</v>
      </c>
      <c r="G55" s="36">
        <v>11.14</v>
      </c>
      <c r="H55" s="26" t="s">
        <v>250</v>
      </c>
      <c r="I55" s="471">
        <f>VLOOKUP(A55,'Общий список'!$B:$F,3,0)</f>
        <v>82990</v>
      </c>
      <c r="J55" s="471">
        <f>VLOOKUP(B55,'Общий список'!$B:$F,3,0)</f>
        <v>199700</v>
      </c>
      <c r="K55" s="471"/>
      <c r="L55" s="491">
        <f>ROUND((I55+J55)*(1-$L$4)+K55*(1-$L$5),0)</f>
        <v>121557</v>
      </c>
      <c r="M55" s="298">
        <f>VLOOKUP(A55,'Общий список'!B:H,7,FALSE)+VLOOKUP(B55,'Общий список'!B:H,7,FALSE)</f>
        <v>187990</v>
      </c>
    </row>
    <row r="56" spans="1:14" ht="18" customHeight="1" outlineLevel="1">
      <c r="A56" s="192" t="s">
        <v>820</v>
      </c>
      <c r="B56" s="197" t="s">
        <v>728</v>
      </c>
      <c r="C56" s="36" t="s">
        <v>114</v>
      </c>
      <c r="D56" s="36" t="s">
        <v>124</v>
      </c>
      <c r="E56" s="36" t="s">
        <v>103</v>
      </c>
      <c r="F56" s="36">
        <v>14.07</v>
      </c>
      <c r="G56" s="36">
        <v>14.65</v>
      </c>
      <c r="H56" s="26" t="s">
        <v>250</v>
      </c>
      <c r="I56" s="471">
        <f>VLOOKUP(A56,'Общий список'!$B:$F,3,0)</f>
        <v>126990</v>
      </c>
      <c r="J56" s="471">
        <f>VLOOKUP(B56,'Общий список'!$B:$F,3,0)</f>
        <v>215700</v>
      </c>
      <c r="K56" s="471"/>
      <c r="L56" s="491">
        <f>ROUND((I56+J56)*(1-$L$4)+K56*(1-$L$5),0)</f>
        <v>147357</v>
      </c>
      <c r="M56" s="298">
        <f>VLOOKUP(A56,'Общий список'!B:H,7,FALSE)+VLOOKUP(B56,'Общий список'!B:H,7,FALSE)</f>
        <v>228990</v>
      </c>
    </row>
    <row r="57" spans="1:14" ht="18" customHeight="1" outlineLevel="1">
      <c r="A57" s="194" t="s">
        <v>821</v>
      </c>
      <c r="B57" s="198" t="s">
        <v>729</v>
      </c>
      <c r="C57" s="59" t="s">
        <v>114</v>
      </c>
      <c r="D57" s="59" t="s">
        <v>124</v>
      </c>
      <c r="E57" s="59" t="s">
        <v>103</v>
      </c>
      <c r="F57" s="59">
        <v>16.12</v>
      </c>
      <c r="G57" s="59">
        <v>17</v>
      </c>
      <c r="H57" s="27" t="s">
        <v>250</v>
      </c>
      <c r="I57" s="472">
        <f>VLOOKUP(A57,'Общий список'!$B:$F,3,0)</f>
        <v>130990</v>
      </c>
      <c r="J57" s="472">
        <f>VLOOKUP(B57,'Общий список'!$B:$F,3,0)</f>
        <v>261700</v>
      </c>
      <c r="K57" s="472"/>
      <c r="L57" s="490">
        <f>ROUND((I57+J57)*(1-$L$4)+K57*(1-$L$5),0)</f>
        <v>168857</v>
      </c>
      <c r="M57" s="295">
        <f>VLOOKUP(A57,'Общий список'!B:H,7,FALSE)+VLOOKUP(B57,'Общий список'!B:H,7,FALSE)</f>
        <v>261990</v>
      </c>
    </row>
    <row r="58" spans="1:14" ht="18" customHeight="1" outlineLevel="1">
      <c r="A58" s="56"/>
      <c r="B58" s="56"/>
      <c r="C58" s="57"/>
      <c r="D58" s="42"/>
      <c r="E58" s="42"/>
      <c r="F58" s="42"/>
      <c r="G58" s="42"/>
      <c r="H58" s="42"/>
      <c r="I58" s="43"/>
      <c r="J58" s="43"/>
      <c r="K58" s="43"/>
      <c r="L58" s="43"/>
      <c r="M58" s="237"/>
    </row>
    <row r="59" spans="1:14" ht="84.9" customHeight="1">
      <c r="A59" s="46" t="s">
        <v>121</v>
      </c>
      <c r="B59" s="52"/>
      <c r="C59" s="53"/>
      <c r="D59" s="45"/>
      <c r="E59" s="45"/>
      <c r="F59" s="526" t="s">
        <v>823</v>
      </c>
      <c r="G59" s="526"/>
      <c r="H59" s="526"/>
      <c r="I59" s="543" t="s">
        <v>824</v>
      </c>
      <c r="J59" s="543"/>
      <c r="K59" s="543"/>
      <c r="L59" s="370"/>
      <c r="M59" s="385"/>
    </row>
    <row r="60" spans="1:14" ht="18" customHeight="1" outlineLevel="1">
      <c r="A60" s="24" t="s">
        <v>812</v>
      </c>
      <c r="B60" s="56"/>
      <c r="C60" s="57"/>
      <c r="D60" s="42"/>
      <c r="E60" s="42"/>
      <c r="F60" s="266"/>
      <c r="G60" s="266"/>
      <c r="H60" s="42"/>
      <c r="I60" s="43"/>
      <c r="J60" s="43"/>
      <c r="K60" s="43"/>
      <c r="L60" s="43"/>
      <c r="M60" s="237"/>
    </row>
    <row r="61" spans="1:14" ht="18" customHeight="1" outlineLevel="1">
      <c r="A61" s="190" t="s">
        <v>718</v>
      </c>
      <c r="B61" s="191" t="s">
        <v>333</v>
      </c>
      <c r="C61" s="58" t="s">
        <v>114</v>
      </c>
      <c r="D61" s="58" t="s">
        <v>212</v>
      </c>
      <c r="E61" s="58" t="s">
        <v>103</v>
      </c>
      <c r="F61" s="231">
        <v>3.52</v>
      </c>
      <c r="G61" s="231">
        <v>3.81</v>
      </c>
      <c r="H61" s="25" t="s">
        <v>250</v>
      </c>
      <c r="I61" s="469">
        <f>VLOOKUP(A61,'Общий список'!$B:$F,3,0)</f>
        <v>57990</v>
      </c>
      <c r="J61" s="469">
        <f>VLOOKUP(B61,'Общий список'!$B:$F,3,0)</f>
        <v>85000</v>
      </c>
      <c r="K61" s="469"/>
      <c r="L61" s="489">
        <f t="shared" ref="L61:L66" si="2">ROUND((I61+J61)*(1-$L$4)+K61*(1-$L$5),0)</f>
        <v>61486</v>
      </c>
      <c r="M61" s="294">
        <f>VLOOKUP(A61,'Общий список'!B:H,7,FALSE)+VLOOKUP(B61,'Общий список'!B:H,7,FALSE)</f>
        <v>95990</v>
      </c>
      <c r="N61" s="12" t="s">
        <v>245</v>
      </c>
    </row>
    <row r="62" spans="1:14" ht="18" customHeight="1" outlineLevel="1">
      <c r="A62" s="192" t="s">
        <v>719</v>
      </c>
      <c r="B62" s="193" t="s">
        <v>334</v>
      </c>
      <c r="C62" s="36" t="s">
        <v>114</v>
      </c>
      <c r="D62" s="36" t="s">
        <v>212</v>
      </c>
      <c r="E62" s="36" t="s">
        <v>103</v>
      </c>
      <c r="F62" s="36">
        <v>5.28</v>
      </c>
      <c r="G62" s="36">
        <v>5.57</v>
      </c>
      <c r="H62" s="26" t="s">
        <v>250</v>
      </c>
      <c r="I62" s="471">
        <f>VLOOKUP(A62,'Общий список'!$B:$F,3,0)</f>
        <v>59990</v>
      </c>
      <c r="J62" s="471">
        <f>VLOOKUP(B62,'Общий список'!$B:$F,3,0)</f>
        <v>93000</v>
      </c>
      <c r="K62" s="471"/>
      <c r="L62" s="491">
        <f t="shared" si="2"/>
        <v>65786</v>
      </c>
      <c r="M62" s="298">
        <f>VLOOKUP(A62,'Общий список'!B:H,7,FALSE)+VLOOKUP(B62,'Общий список'!B:H,7,FALSE)</f>
        <v>101990</v>
      </c>
      <c r="N62" s="12" t="s">
        <v>245</v>
      </c>
    </row>
    <row r="63" spans="1:14" ht="18" customHeight="1" outlineLevel="1">
      <c r="A63" s="192" t="s">
        <v>720</v>
      </c>
      <c r="B63" s="193" t="s">
        <v>338</v>
      </c>
      <c r="C63" s="36" t="s">
        <v>114</v>
      </c>
      <c r="D63" s="36" t="s">
        <v>212</v>
      </c>
      <c r="E63" s="36" t="s">
        <v>103</v>
      </c>
      <c r="F63" s="36">
        <v>7.47</v>
      </c>
      <c r="G63" s="36">
        <v>7.77</v>
      </c>
      <c r="H63" s="26" t="s">
        <v>250</v>
      </c>
      <c r="I63" s="471">
        <f>VLOOKUP(A63,'Общий список'!$B:$F,3,0)</f>
        <v>82990</v>
      </c>
      <c r="J63" s="471">
        <f>VLOOKUP(B63,'Общий список'!$B:$F,3,0)</f>
        <v>120000</v>
      </c>
      <c r="K63" s="471"/>
      <c r="L63" s="491">
        <f t="shared" si="2"/>
        <v>87286</v>
      </c>
      <c r="M63" s="298">
        <f>VLOOKUP(A63,'Общий список'!B:H,7,FALSE)+VLOOKUP(B63,'Общий список'!B:H,7,FALSE)</f>
        <v>134990</v>
      </c>
      <c r="N63" s="12" t="s">
        <v>245</v>
      </c>
    </row>
    <row r="64" spans="1:14" ht="18" customHeight="1" outlineLevel="1">
      <c r="A64" s="192" t="s">
        <v>721</v>
      </c>
      <c r="B64" s="193" t="s">
        <v>335</v>
      </c>
      <c r="C64" s="36" t="s">
        <v>114</v>
      </c>
      <c r="D64" s="36" t="s">
        <v>124</v>
      </c>
      <c r="E64" s="36" t="s">
        <v>103</v>
      </c>
      <c r="F64" s="36">
        <v>11.14</v>
      </c>
      <c r="G64" s="36">
        <v>11.87</v>
      </c>
      <c r="H64" s="26" t="s">
        <v>250</v>
      </c>
      <c r="I64" s="471">
        <f>VLOOKUP(A64,'Общий список'!$B:$F,3,0)</f>
        <v>114990</v>
      </c>
      <c r="J64" s="471">
        <f>VLOOKUP(B64,'Общий список'!$B:$F,3,0)</f>
        <v>180000</v>
      </c>
      <c r="K64" s="471"/>
      <c r="L64" s="491">
        <f t="shared" si="2"/>
        <v>126846</v>
      </c>
      <c r="M64" s="298">
        <f>VLOOKUP(A64,'Общий список'!B:H,7,FALSE)+VLOOKUP(B64,'Общий список'!B:H,7,FALSE)</f>
        <v>196990</v>
      </c>
      <c r="N64" s="12" t="s">
        <v>245</v>
      </c>
    </row>
    <row r="65" spans="1:14" ht="18" customHeight="1" outlineLevel="1">
      <c r="A65" s="192" t="s">
        <v>722</v>
      </c>
      <c r="B65" s="193" t="s">
        <v>336</v>
      </c>
      <c r="C65" s="36" t="s">
        <v>114</v>
      </c>
      <c r="D65" s="36" t="s">
        <v>124</v>
      </c>
      <c r="E65" s="36" t="s">
        <v>103</v>
      </c>
      <c r="F65" s="36">
        <v>14.07</v>
      </c>
      <c r="G65" s="36">
        <v>15.53</v>
      </c>
      <c r="H65" s="26" t="s">
        <v>250</v>
      </c>
      <c r="I65" s="471">
        <f>VLOOKUP(A65,'Общий список'!$B:$F,3,0)</f>
        <v>126990</v>
      </c>
      <c r="J65" s="471">
        <f>VLOOKUP(B65,'Общий список'!$B:$F,3,0)</f>
        <v>196000</v>
      </c>
      <c r="K65" s="471"/>
      <c r="L65" s="491">
        <f t="shared" si="2"/>
        <v>138886</v>
      </c>
      <c r="M65" s="298">
        <f>VLOOKUP(A65,'Общий список'!B:H,7,FALSE)+VLOOKUP(B65,'Общий список'!B:H,7,FALSE)</f>
        <v>215990</v>
      </c>
      <c r="N65" s="12" t="s">
        <v>245</v>
      </c>
    </row>
    <row r="66" spans="1:14" ht="18" customHeight="1" outlineLevel="1">
      <c r="A66" s="194" t="s">
        <v>723</v>
      </c>
      <c r="B66" s="195" t="s">
        <v>337</v>
      </c>
      <c r="C66" s="59" t="s">
        <v>114</v>
      </c>
      <c r="D66" s="59" t="s">
        <v>124</v>
      </c>
      <c r="E66" s="59" t="s">
        <v>103</v>
      </c>
      <c r="F66" s="59">
        <v>16.12</v>
      </c>
      <c r="G66" s="59">
        <v>18.760000000000002</v>
      </c>
      <c r="H66" s="27" t="s">
        <v>250</v>
      </c>
      <c r="I66" s="472">
        <f>VLOOKUP(A66,'Общий список'!$B:$F,3,0)</f>
        <v>144990</v>
      </c>
      <c r="J66" s="472">
        <f>VLOOKUP(B66,'Общий список'!$B:$F,3,0)</f>
        <v>242000</v>
      </c>
      <c r="K66" s="472"/>
      <c r="L66" s="490">
        <f t="shared" si="2"/>
        <v>166406</v>
      </c>
      <c r="M66" s="295">
        <f>VLOOKUP(A66,'Общий список'!B:H,7,FALSE)+VLOOKUP(B66,'Общий список'!B:H,7,FALSE)</f>
        <v>257990</v>
      </c>
      <c r="N66" s="12" t="s">
        <v>245</v>
      </c>
    </row>
    <row r="67" spans="1:14" ht="18" customHeight="1" outlineLevel="1">
      <c r="A67" s="24" t="s">
        <v>121</v>
      </c>
      <c r="B67" s="56"/>
      <c r="C67" s="57"/>
      <c r="D67" s="42"/>
      <c r="E67" s="42"/>
      <c r="F67" s="266"/>
      <c r="G67" s="266"/>
      <c r="H67" s="42"/>
      <c r="I67" s="477"/>
      <c r="J67" s="477"/>
      <c r="K67" s="477"/>
      <c r="L67" s="477"/>
      <c r="M67" s="237"/>
    </row>
    <row r="68" spans="1:14" ht="18" customHeight="1" outlineLevel="1">
      <c r="A68" s="190" t="s">
        <v>579</v>
      </c>
      <c r="B68" s="191" t="s">
        <v>333</v>
      </c>
      <c r="C68" s="58" t="s">
        <v>114</v>
      </c>
      <c r="D68" s="58" t="s">
        <v>212</v>
      </c>
      <c r="E68" s="58" t="s">
        <v>103</v>
      </c>
      <c r="F68" s="231">
        <v>3.52</v>
      </c>
      <c r="G68" s="231">
        <v>3.81</v>
      </c>
      <c r="H68" s="25" t="s">
        <v>250</v>
      </c>
      <c r="I68" s="469">
        <f>VLOOKUP(A68,'Общий список'!$B:$F,3,0)</f>
        <v>57990</v>
      </c>
      <c r="J68" s="469">
        <f>VLOOKUP(B68,'Общий список'!$B:$F,3,0)</f>
        <v>85000</v>
      </c>
      <c r="K68" s="469"/>
      <c r="L68" s="489">
        <f t="shared" ref="L68:L73" si="3">ROUND((I68+J68)*(1-$L$4)+K68*(1-$L$5),0)</f>
        <v>61486</v>
      </c>
      <c r="M68" s="294">
        <f>VLOOKUP(A68,'Общий список'!B:H,7,FALSE)+VLOOKUP(B68,'Общий список'!B:H,7,FALSE)</f>
        <v>95990</v>
      </c>
      <c r="N68" s="29" t="s">
        <v>736</v>
      </c>
    </row>
    <row r="69" spans="1:14" ht="18" customHeight="1" outlineLevel="1">
      <c r="A69" s="192" t="s">
        <v>580</v>
      </c>
      <c r="B69" s="193" t="s">
        <v>334</v>
      </c>
      <c r="C69" s="36" t="s">
        <v>114</v>
      </c>
      <c r="D69" s="36" t="s">
        <v>212</v>
      </c>
      <c r="E69" s="36" t="s">
        <v>103</v>
      </c>
      <c r="F69" s="36">
        <v>5.28</v>
      </c>
      <c r="G69" s="36">
        <v>5.57</v>
      </c>
      <c r="H69" s="26" t="s">
        <v>250</v>
      </c>
      <c r="I69" s="471">
        <f>VLOOKUP(A69,'Общий список'!$B:$F,3,0)</f>
        <v>59990</v>
      </c>
      <c r="J69" s="471">
        <f>VLOOKUP(B69,'Общий список'!$B:$F,3,0)</f>
        <v>93000</v>
      </c>
      <c r="K69" s="471"/>
      <c r="L69" s="491">
        <f t="shared" si="3"/>
        <v>65786</v>
      </c>
      <c r="M69" s="298">
        <f>VLOOKUP(A69,'Общий список'!B:H,7,FALSE)+VLOOKUP(B69,'Общий список'!B:H,7,FALSE)</f>
        <v>101990</v>
      </c>
      <c r="N69" s="29" t="s">
        <v>736</v>
      </c>
    </row>
    <row r="70" spans="1:14" ht="18" customHeight="1" outlineLevel="1">
      <c r="A70" s="192" t="s">
        <v>581</v>
      </c>
      <c r="B70" s="193" t="s">
        <v>338</v>
      </c>
      <c r="C70" s="36" t="s">
        <v>114</v>
      </c>
      <c r="D70" s="36" t="s">
        <v>212</v>
      </c>
      <c r="E70" s="36" t="s">
        <v>103</v>
      </c>
      <c r="F70" s="36">
        <v>7.47</v>
      </c>
      <c r="G70" s="36">
        <v>7.77</v>
      </c>
      <c r="H70" s="26" t="s">
        <v>250</v>
      </c>
      <c r="I70" s="471">
        <f>VLOOKUP(A70,'Общий список'!$B:$F,3,0)</f>
        <v>82990</v>
      </c>
      <c r="J70" s="471">
        <f>VLOOKUP(B70,'Общий список'!$B:$F,3,0)</f>
        <v>120000</v>
      </c>
      <c r="K70" s="471"/>
      <c r="L70" s="491">
        <f t="shared" si="3"/>
        <v>87286</v>
      </c>
      <c r="M70" s="298">
        <f>VLOOKUP(A70,'Общий список'!B:H,7,FALSE)+VLOOKUP(B70,'Общий список'!B:H,7,FALSE)</f>
        <v>134990</v>
      </c>
      <c r="N70" s="29" t="s">
        <v>736</v>
      </c>
    </row>
    <row r="71" spans="1:14" ht="18" customHeight="1" outlineLevel="1">
      <c r="A71" s="192" t="s">
        <v>582</v>
      </c>
      <c r="B71" s="193" t="s">
        <v>335</v>
      </c>
      <c r="C71" s="36" t="s">
        <v>114</v>
      </c>
      <c r="D71" s="36" t="s">
        <v>124</v>
      </c>
      <c r="E71" s="36" t="s">
        <v>103</v>
      </c>
      <c r="F71" s="36">
        <v>11.14</v>
      </c>
      <c r="G71" s="36">
        <v>11.87</v>
      </c>
      <c r="H71" s="26" t="s">
        <v>250</v>
      </c>
      <c r="I71" s="471">
        <f>VLOOKUP(A71,'Общий список'!$B:$F,3,0)</f>
        <v>114990</v>
      </c>
      <c r="J71" s="471">
        <f>VLOOKUP(B71,'Общий список'!$B:$F,3,0)</f>
        <v>180000</v>
      </c>
      <c r="K71" s="471"/>
      <c r="L71" s="491">
        <f t="shared" si="3"/>
        <v>126846</v>
      </c>
      <c r="M71" s="298">
        <f>VLOOKUP(A71,'Общий список'!B:H,7,FALSE)+VLOOKUP(B71,'Общий список'!B:H,7,FALSE)</f>
        <v>196990</v>
      </c>
      <c r="N71" s="29" t="s">
        <v>736</v>
      </c>
    </row>
    <row r="72" spans="1:14" ht="18" customHeight="1" outlineLevel="1">
      <c r="A72" s="192" t="s">
        <v>583</v>
      </c>
      <c r="B72" s="193" t="s">
        <v>336</v>
      </c>
      <c r="C72" s="36" t="s">
        <v>114</v>
      </c>
      <c r="D72" s="36" t="s">
        <v>124</v>
      </c>
      <c r="E72" s="36" t="s">
        <v>103</v>
      </c>
      <c r="F72" s="36">
        <v>14.07</v>
      </c>
      <c r="G72" s="36">
        <v>15.53</v>
      </c>
      <c r="H72" s="26" t="s">
        <v>250</v>
      </c>
      <c r="I72" s="471">
        <f>VLOOKUP(A72,'Общий список'!$B:$F,3,0)</f>
        <v>126990</v>
      </c>
      <c r="J72" s="471">
        <f>VLOOKUP(B72,'Общий список'!$B:$F,3,0)</f>
        <v>196000</v>
      </c>
      <c r="K72" s="471"/>
      <c r="L72" s="491">
        <f t="shared" si="3"/>
        <v>138886</v>
      </c>
      <c r="M72" s="298">
        <f>VLOOKUP(A72,'Общий список'!B:H,7,FALSE)+VLOOKUP(B72,'Общий список'!B:H,7,FALSE)</f>
        <v>215990</v>
      </c>
      <c r="N72" s="29" t="s">
        <v>736</v>
      </c>
    </row>
    <row r="73" spans="1:14" ht="18" customHeight="1" outlineLevel="1">
      <c r="A73" s="194" t="s">
        <v>584</v>
      </c>
      <c r="B73" s="195" t="s">
        <v>337</v>
      </c>
      <c r="C73" s="59" t="s">
        <v>114</v>
      </c>
      <c r="D73" s="59" t="s">
        <v>124</v>
      </c>
      <c r="E73" s="59" t="s">
        <v>103</v>
      </c>
      <c r="F73" s="59">
        <v>16.12</v>
      </c>
      <c r="G73" s="59">
        <v>18.760000000000002</v>
      </c>
      <c r="H73" s="27" t="s">
        <v>250</v>
      </c>
      <c r="I73" s="472">
        <f>VLOOKUP(A73,'Общий список'!$B:$F,3,0)</f>
        <v>134990</v>
      </c>
      <c r="J73" s="472">
        <f>VLOOKUP(B73,'Общий список'!$B:$F,3,0)</f>
        <v>242000</v>
      </c>
      <c r="K73" s="472"/>
      <c r="L73" s="490">
        <f t="shared" si="3"/>
        <v>162106</v>
      </c>
      <c r="M73" s="295">
        <f>VLOOKUP(A73,'Общий список'!B:H,7,FALSE)+VLOOKUP(B73,'Общий список'!B:H,7,FALSE)</f>
        <v>250990</v>
      </c>
      <c r="N73" s="29" t="s">
        <v>736</v>
      </c>
    </row>
    <row r="74" spans="1:14" ht="18" customHeight="1" outlineLevel="1">
      <c r="A74" s="35" t="s">
        <v>685</v>
      </c>
      <c r="B74" s="56"/>
      <c r="C74" s="57"/>
      <c r="D74" s="42"/>
      <c r="E74" s="42"/>
      <c r="F74" s="266"/>
      <c r="G74" s="266"/>
      <c r="H74" s="42"/>
      <c r="I74" s="477"/>
      <c r="J74" s="477"/>
      <c r="K74" s="477"/>
      <c r="L74" s="477"/>
      <c r="M74" s="237"/>
    </row>
    <row r="75" spans="1:14" ht="18" customHeight="1" outlineLevel="1">
      <c r="A75" s="190" t="s">
        <v>718</v>
      </c>
      <c r="B75" s="196" t="s">
        <v>724</v>
      </c>
      <c r="C75" s="58" t="s">
        <v>114</v>
      </c>
      <c r="D75" s="58" t="s">
        <v>212</v>
      </c>
      <c r="E75" s="58" t="s">
        <v>103</v>
      </c>
      <c r="F75" s="231">
        <v>3.52</v>
      </c>
      <c r="G75" s="231">
        <v>3.81</v>
      </c>
      <c r="H75" s="25" t="s">
        <v>250</v>
      </c>
      <c r="I75" s="469">
        <f>VLOOKUP(A75,'Общий список'!$B:$F,3,0)</f>
        <v>57990</v>
      </c>
      <c r="J75" s="469">
        <f>VLOOKUP(B75,'Общий список'!$B:$F,3,0)</f>
        <v>100400</v>
      </c>
      <c r="K75" s="469"/>
      <c r="L75" s="489">
        <f t="shared" ref="L75:L80" si="4">ROUND((I75+J75)*(1-$L$4)+K75*(1-$L$5),0)</f>
        <v>68108</v>
      </c>
      <c r="M75" s="294">
        <f>VLOOKUP(A75,'Общий список'!B:H,7,FALSE)+VLOOKUP(B75,'Общий список'!B:H,7,FALSE)</f>
        <v>105990</v>
      </c>
      <c r="N75" s="29" t="s">
        <v>736</v>
      </c>
    </row>
    <row r="76" spans="1:14" ht="18" customHeight="1" outlineLevel="1">
      <c r="A76" s="192" t="s">
        <v>719</v>
      </c>
      <c r="B76" s="197" t="s">
        <v>725</v>
      </c>
      <c r="C76" s="36" t="s">
        <v>114</v>
      </c>
      <c r="D76" s="36" t="s">
        <v>212</v>
      </c>
      <c r="E76" s="36" t="s">
        <v>103</v>
      </c>
      <c r="F76" s="36">
        <v>5.28</v>
      </c>
      <c r="G76" s="36">
        <v>5.57</v>
      </c>
      <c r="H76" s="26" t="s">
        <v>250</v>
      </c>
      <c r="I76" s="471">
        <f>VLOOKUP(A76,'Общий список'!$B:$F,3,0)</f>
        <v>59990</v>
      </c>
      <c r="J76" s="471">
        <f>VLOOKUP(B76,'Общий список'!$B:$F,3,0)</f>
        <v>108400</v>
      </c>
      <c r="K76" s="471"/>
      <c r="L76" s="491">
        <f t="shared" si="4"/>
        <v>72408</v>
      </c>
      <c r="M76" s="298">
        <f>VLOOKUP(A76,'Общий список'!B:H,7,FALSE)+VLOOKUP(B76,'Общий список'!B:H,7,FALSE)</f>
        <v>111990</v>
      </c>
      <c r="N76" s="29" t="s">
        <v>736</v>
      </c>
    </row>
    <row r="77" spans="1:14" ht="18" customHeight="1" outlineLevel="1">
      <c r="A77" s="192" t="s">
        <v>720</v>
      </c>
      <c r="B77" s="197" t="s">
        <v>726</v>
      </c>
      <c r="C77" s="36" t="s">
        <v>114</v>
      </c>
      <c r="D77" s="36" t="s">
        <v>212</v>
      </c>
      <c r="E77" s="36" t="s">
        <v>103</v>
      </c>
      <c r="F77" s="36">
        <v>7.47</v>
      </c>
      <c r="G77" s="36">
        <v>7.77</v>
      </c>
      <c r="H77" s="26" t="s">
        <v>250</v>
      </c>
      <c r="I77" s="471">
        <f>VLOOKUP(A77,'Общий список'!$B:$F,3,0)</f>
        <v>82990</v>
      </c>
      <c r="J77" s="471">
        <f>VLOOKUP(B77,'Общий список'!$B:$F,3,0)</f>
        <v>135400</v>
      </c>
      <c r="K77" s="471"/>
      <c r="L77" s="491">
        <f t="shared" si="4"/>
        <v>93908</v>
      </c>
      <c r="M77" s="298">
        <f>VLOOKUP(A77,'Общий список'!B:H,7,FALSE)+VLOOKUP(B77,'Общий список'!B:H,7,FALSE)</f>
        <v>144990</v>
      </c>
      <c r="N77" s="29" t="s">
        <v>736</v>
      </c>
    </row>
    <row r="78" spans="1:14" ht="18" customHeight="1" outlineLevel="1">
      <c r="A78" s="192" t="s">
        <v>721</v>
      </c>
      <c r="B78" s="197" t="s">
        <v>727</v>
      </c>
      <c r="C78" s="36" t="s">
        <v>114</v>
      </c>
      <c r="D78" s="36" t="s">
        <v>124</v>
      </c>
      <c r="E78" s="36" t="s">
        <v>103</v>
      </c>
      <c r="F78" s="36">
        <v>11.14</v>
      </c>
      <c r="G78" s="36">
        <v>11.87</v>
      </c>
      <c r="H78" s="26" t="s">
        <v>250</v>
      </c>
      <c r="I78" s="471">
        <f>VLOOKUP(A78,'Общий список'!$B:$F,3,0)</f>
        <v>114990</v>
      </c>
      <c r="J78" s="471">
        <f>VLOOKUP(B78,'Общий список'!$B:$F,3,0)</f>
        <v>199700</v>
      </c>
      <c r="K78" s="471"/>
      <c r="L78" s="491">
        <f t="shared" si="4"/>
        <v>135317</v>
      </c>
      <c r="M78" s="298">
        <f>VLOOKUP(A78,'Общий список'!B:H,7,FALSE)+VLOOKUP(B78,'Общий список'!B:H,7,FALSE)</f>
        <v>209990</v>
      </c>
      <c r="N78" s="29" t="s">
        <v>736</v>
      </c>
    </row>
    <row r="79" spans="1:14" ht="18" customHeight="1" outlineLevel="1">
      <c r="A79" s="192" t="s">
        <v>722</v>
      </c>
      <c r="B79" s="197" t="s">
        <v>728</v>
      </c>
      <c r="C79" s="36" t="s">
        <v>114</v>
      </c>
      <c r="D79" s="36" t="s">
        <v>124</v>
      </c>
      <c r="E79" s="36" t="s">
        <v>103</v>
      </c>
      <c r="F79" s="36">
        <v>14.07</v>
      </c>
      <c r="G79" s="36">
        <v>15.53</v>
      </c>
      <c r="H79" s="26" t="s">
        <v>250</v>
      </c>
      <c r="I79" s="471">
        <f>VLOOKUP(A79,'Общий список'!$B:$F,3,0)</f>
        <v>126990</v>
      </c>
      <c r="J79" s="471">
        <f>VLOOKUP(B79,'Общий список'!$B:$F,3,0)</f>
        <v>215700</v>
      </c>
      <c r="K79" s="471"/>
      <c r="L79" s="491">
        <f t="shared" si="4"/>
        <v>147357</v>
      </c>
      <c r="M79" s="298">
        <f>VLOOKUP(A79,'Общий список'!B:H,7,FALSE)+VLOOKUP(B79,'Общий список'!B:H,7,FALSE)</f>
        <v>228990</v>
      </c>
      <c r="N79" s="29" t="s">
        <v>736</v>
      </c>
    </row>
    <row r="80" spans="1:14" ht="18" customHeight="1" outlineLevel="1">
      <c r="A80" s="192" t="s">
        <v>723</v>
      </c>
      <c r="B80" s="197" t="s">
        <v>729</v>
      </c>
      <c r="C80" s="36" t="s">
        <v>114</v>
      </c>
      <c r="D80" s="36" t="s">
        <v>124</v>
      </c>
      <c r="E80" s="36" t="s">
        <v>103</v>
      </c>
      <c r="F80" s="36">
        <v>16.12</v>
      </c>
      <c r="G80" s="36">
        <v>18.760000000000002</v>
      </c>
      <c r="H80" s="26" t="s">
        <v>250</v>
      </c>
      <c r="I80" s="471">
        <f>VLOOKUP(A80,'Общий список'!$B:$F,3,0)</f>
        <v>144990</v>
      </c>
      <c r="J80" s="471">
        <f>VLOOKUP(B80,'Общий список'!$B:$F,3,0)</f>
        <v>261700</v>
      </c>
      <c r="K80" s="471"/>
      <c r="L80" s="491">
        <f t="shared" si="4"/>
        <v>174877</v>
      </c>
      <c r="M80" s="298">
        <f>VLOOKUP(A80,'Общий список'!B:H,7,FALSE)+VLOOKUP(B80,'Общий список'!B:H,7,FALSE)</f>
        <v>271990</v>
      </c>
      <c r="N80" s="29" t="s">
        <v>736</v>
      </c>
    </row>
    <row r="81" spans="1:14" ht="18" customHeight="1" outlineLevel="1">
      <c r="A81" s="192" t="s">
        <v>579</v>
      </c>
      <c r="B81" s="197" t="s">
        <v>724</v>
      </c>
      <c r="C81" s="36" t="s">
        <v>114</v>
      </c>
      <c r="D81" s="36" t="s">
        <v>212</v>
      </c>
      <c r="E81" s="36" t="s">
        <v>103</v>
      </c>
      <c r="F81" s="36">
        <v>3.52</v>
      </c>
      <c r="G81" s="36">
        <v>3.81</v>
      </c>
      <c r="H81" s="26" t="s">
        <v>250</v>
      </c>
      <c r="I81" s="471">
        <f>VLOOKUP(A81,'Общий список'!$B:$F,3,0)</f>
        <v>57990</v>
      </c>
      <c r="J81" s="471">
        <f>VLOOKUP(B81,'Общий список'!$B:$F,3,0)</f>
        <v>100400</v>
      </c>
      <c r="K81" s="471"/>
      <c r="L81" s="491">
        <f t="shared" ref="L81:L86" si="5">ROUND((I81+J81)*(1-$L$4)+K81*(1-$L$5),0)</f>
        <v>68108</v>
      </c>
      <c r="M81" s="298">
        <f>VLOOKUP(A81,'Общий список'!B:H,7,FALSE)+VLOOKUP(B81,'Общий список'!B:H,7,FALSE)</f>
        <v>105990</v>
      </c>
      <c r="N81" s="29" t="s">
        <v>736</v>
      </c>
    </row>
    <row r="82" spans="1:14" ht="18" customHeight="1" outlineLevel="1">
      <c r="A82" s="192" t="s">
        <v>580</v>
      </c>
      <c r="B82" s="197" t="s">
        <v>725</v>
      </c>
      <c r="C82" s="36" t="s">
        <v>114</v>
      </c>
      <c r="D82" s="36" t="s">
        <v>212</v>
      </c>
      <c r="E82" s="36" t="s">
        <v>103</v>
      </c>
      <c r="F82" s="36">
        <v>5.28</v>
      </c>
      <c r="G82" s="36">
        <v>5.57</v>
      </c>
      <c r="H82" s="26" t="s">
        <v>250</v>
      </c>
      <c r="I82" s="471">
        <f>VLOOKUP(A82,'Общий список'!$B:$F,3,0)</f>
        <v>59990</v>
      </c>
      <c r="J82" s="471">
        <f>VLOOKUP(B82,'Общий список'!$B:$F,3,0)</f>
        <v>108400</v>
      </c>
      <c r="K82" s="471"/>
      <c r="L82" s="491">
        <f t="shared" si="5"/>
        <v>72408</v>
      </c>
      <c r="M82" s="298">
        <f>VLOOKUP(A82,'Общий список'!B:H,7,FALSE)+VLOOKUP(B82,'Общий список'!B:H,7,FALSE)</f>
        <v>111990</v>
      </c>
      <c r="N82" s="29" t="s">
        <v>736</v>
      </c>
    </row>
    <row r="83" spans="1:14" ht="18" customHeight="1" outlineLevel="1">
      <c r="A83" s="192" t="s">
        <v>581</v>
      </c>
      <c r="B83" s="197" t="s">
        <v>726</v>
      </c>
      <c r="C83" s="36" t="s">
        <v>114</v>
      </c>
      <c r="D83" s="36" t="s">
        <v>212</v>
      </c>
      <c r="E83" s="36" t="s">
        <v>103</v>
      </c>
      <c r="F83" s="36">
        <v>7.47</v>
      </c>
      <c r="G83" s="36">
        <v>7.77</v>
      </c>
      <c r="H83" s="26" t="s">
        <v>250</v>
      </c>
      <c r="I83" s="471">
        <f>VLOOKUP(A83,'Общий список'!$B:$F,3,0)</f>
        <v>82990</v>
      </c>
      <c r="J83" s="471">
        <f>VLOOKUP(B83,'Общий список'!$B:$F,3,0)</f>
        <v>135400</v>
      </c>
      <c r="K83" s="471"/>
      <c r="L83" s="491">
        <f t="shared" si="5"/>
        <v>93908</v>
      </c>
      <c r="M83" s="298">
        <f>VLOOKUP(A83,'Общий список'!B:H,7,FALSE)+VLOOKUP(B83,'Общий список'!B:H,7,FALSE)</f>
        <v>144990</v>
      </c>
      <c r="N83" s="29" t="s">
        <v>736</v>
      </c>
    </row>
    <row r="84" spans="1:14" ht="18" customHeight="1" outlineLevel="1">
      <c r="A84" s="192" t="s">
        <v>582</v>
      </c>
      <c r="B84" s="197" t="s">
        <v>727</v>
      </c>
      <c r="C84" s="36" t="s">
        <v>114</v>
      </c>
      <c r="D84" s="36" t="s">
        <v>124</v>
      </c>
      <c r="E84" s="36" t="s">
        <v>103</v>
      </c>
      <c r="F84" s="36">
        <v>11.14</v>
      </c>
      <c r="G84" s="36">
        <v>11.87</v>
      </c>
      <c r="H84" s="26" t="s">
        <v>250</v>
      </c>
      <c r="I84" s="471">
        <f>VLOOKUP(A84,'Общий список'!$B:$F,3,0)</f>
        <v>114990</v>
      </c>
      <c r="J84" s="471">
        <f>VLOOKUP(B84,'Общий список'!$B:$F,3,0)</f>
        <v>199700</v>
      </c>
      <c r="K84" s="471"/>
      <c r="L84" s="491">
        <f t="shared" si="5"/>
        <v>135317</v>
      </c>
      <c r="M84" s="298">
        <f>VLOOKUP(A84,'Общий список'!B:H,7,FALSE)+VLOOKUP(B84,'Общий список'!B:H,7,FALSE)</f>
        <v>209990</v>
      </c>
      <c r="N84" s="29" t="s">
        <v>736</v>
      </c>
    </row>
    <row r="85" spans="1:14" ht="18" customHeight="1" outlineLevel="1">
      <c r="A85" s="192" t="s">
        <v>583</v>
      </c>
      <c r="B85" s="197" t="s">
        <v>728</v>
      </c>
      <c r="C85" s="36" t="s">
        <v>114</v>
      </c>
      <c r="D85" s="36" t="s">
        <v>124</v>
      </c>
      <c r="E85" s="36" t="s">
        <v>103</v>
      </c>
      <c r="F85" s="36">
        <v>14.07</v>
      </c>
      <c r="G85" s="36">
        <v>15.53</v>
      </c>
      <c r="H85" s="26" t="s">
        <v>250</v>
      </c>
      <c r="I85" s="471">
        <f>VLOOKUP(A85,'Общий список'!$B:$F,3,0)</f>
        <v>126990</v>
      </c>
      <c r="J85" s="471">
        <f>VLOOKUP(B85,'Общий список'!$B:$F,3,0)</f>
        <v>215700</v>
      </c>
      <c r="K85" s="471"/>
      <c r="L85" s="491">
        <f t="shared" si="5"/>
        <v>147357</v>
      </c>
      <c r="M85" s="298">
        <f>VLOOKUP(A85,'Общий список'!B:H,7,FALSE)+VLOOKUP(B85,'Общий список'!B:H,7,FALSE)</f>
        <v>228990</v>
      </c>
      <c r="N85" s="29" t="s">
        <v>736</v>
      </c>
    </row>
    <row r="86" spans="1:14" ht="18" customHeight="1" outlineLevel="1">
      <c r="A86" s="194" t="s">
        <v>584</v>
      </c>
      <c r="B86" s="198" t="s">
        <v>729</v>
      </c>
      <c r="C86" s="59" t="s">
        <v>114</v>
      </c>
      <c r="D86" s="59" t="s">
        <v>124</v>
      </c>
      <c r="E86" s="59" t="s">
        <v>103</v>
      </c>
      <c r="F86" s="59">
        <v>16.12</v>
      </c>
      <c r="G86" s="59">
        <v>18.760000000000002</v>
      </c>
      <c r="H86" s="27" t="s">
        <v>250</v>
      </c>
      <c r="I86" s="472">
        <f>VLOOKUP(A86,'Общий список'!$B:$F,3,0)</f>
        <v>134990</v>
      </c>
      <c r="J86" s="472">
        <f>VLOOKUP(B86,'Общий список'!$B:$F,3,0)</f>
        <v>261700</v>
      </c>
      <c r="K86" s="472"/>
      <c r="L86" s="490">
        <f t="shared" si="5"/>
        <v>170577</v>
      </c>
      <c r="M86" s="295">
        <f>VLOOKUP(A86,'Общий список'!B:H,7,FALSE)+VLOOKUP(B86,'Общий список'!B:H,7,FALSE)</f>
        <v>264990</v>
      </c>
      <c r="N86" s="29" t="s">
        <v>736</v>
      </c>
    </row>
    <row r="87" spans="1:14" outlineLevel="1">
      <c r="A87" s="56"/>
      <c r="B87" s="56"/>
      <c r="C87" s="57"/>
      <c r="D87" s="42"/>
      <c r="E87" s="42"/>
      <c r="F87" s="42"/>
      <c r="G87" s="42"/>
      <c r="H87" s="42"/>
      <c r="I87" s="42"/>
      <c r="J87" s="43"/>
      <c r="K87" s="43"/>
      <c r="L87" s="43"/>
      <c r="M87" s="237"/>
    </row>
    <row r="88" spans="1:14" ht="24.9" hidden="1" customHeight="1">
      <c r="A88" s="46" t="s">
        <v>622</v>
      </c>
      <c r="B88" s="52"/>
      <c r="C88" s="53"/>
      <c r="D88" s="45"/>
      <c r="E88" s="45"/>
      <c r="F88" s="45"/>
      <c r="G88" s="45"/>
      <c r="H88" s="32"/>
      <c r="I88" s="33"/>
      <c r="J88" s="33"/>
      <c r="K88" s="33"/>
      <c r="L88" s="54"/>
      <c r="M88" s="435"/>
    </row>
    <row r="89" spans="1:14" ht="24.9" hidden="1" customHeight="1" outlineLevel="1">
      <c r="A89" s="24"/>
      <c r="B89" s="56"/>
      <c r="C89" s="57"/>
      <c r="D89" s="42"/>
      <c r="E89" s="42"/>
      <c r="F89" s="42"/>
      <c r="G89" s="42"/>
      <c r="H89" s="266"/>
      <c r="I89" s="69"/>
      <c r="J89" s="456"/>
      <c r="K89" s="69"/>
      <c r="L89" s="69"/>
      <c r="M89" s="463"/>
    </row>
    <row r="90" spans="1:14" ht="18" hidden="1" customHeight="1" outlineLevel="1">
      <c r="A90" s="191" t="s">
        <v>36</v>
      </c>
      <c r="B90" s="584" t="s">
        <v>205</v>
      </c>
      <c r="C90" s="585"/>
      <c r="D90" s="585"/>
      <c r="E90" s="585"/>
      <c r="F90" s="585"/>
      <c r="G90" s="586"/>
      <c r="H90" s="167" t="s">
        <v>61</v>
      </c>
      <c r="I90" s="451"/>
      <c r="J90" s="451"/>
      <c r="K90" s="451" t="e">
        <f>VLOOKUP(A90,'Общий список'!$B:$F,3,0)</f>
        <v>#N/A</v>
      </c>
      <c r="L90" s="455" t="e">
        <f>ROUND(K90*(1-$L$5),0)</f>
        <v>#N/A</v>
      </c>
      <c r="M90" s="462" t="e">
        <f>VLOOKUP(A90,'Общий список'!B:H,7,FALSE)</f>
        <v>#N/A</v>
      </c>
    </row>
    <row r="91" spans="1:14" ht="18" hidden="1" customHeight="1" outlineLevel="1">
      <c r="A91" s="457" t="s">
        <v>207</v>
      </c>
      <c r="B91" s="592" t="s">
        <v>593</v>
      </c>
      <c r="C91" s="593"/>
      <c r="D91" s="593"/>
      <c r="E91" s="593"/>
      <c r="F91" s="593"/>
      <c r="G91" s="594"/>
      <c r="H91" s="26" t="s">
        <v>61</v>
      </c>
      <c r="I91" s="399"/>
      <c r="J91" s="399"/>
      <c r="K91" s="399" t="e">
        <f>VLOOKUP(A91,'Общий список'!$B:$F,3,0)</f>
        <v>#N/A</v>
      </c>
      <c r="L91" s="401" t="e">
        <f t="shared" ref="L91:L98" si="6">ROUND(K91*(1-$L$5),0)</f>
        <v>#N/A</v>
      </c>
      <c r="M91" s="298" t="e">
        <f>VLOOKUP(A91,'Общий список'!B:H,7,FALSE)</f>
        <v>#N/A</v>
      </c>
    </row>
    <row r="92" spans="1:14" ht="18" hidden="1" customHeight="1" outlineLevel="1">
      <c r="A92" s="457" t="s">
        <v>782</v>
      </c>
      <c r="B92" s="598" t="s">
        <v>593</v>
      </c>
      <c r="C92" s="599"/>
      <c r="D92" s="599"/>
      <c r="E92" s="599"/>
      <c r="F92" s="599"/>
      <c r="G92" s="600"/>
      <c r="H92" s="26" t="s">
        <v>61</v>
      </c>
      <c r="I92" s="399"/>
      <c r="J92" s="399"/>
      <c r="K92" s="399" t="e">
        <f>VLOOKUP(A92,'Общий список'!$B:$F,3,0)</f>
        <v>#N/A</v>
      </c>
      <c r="L92" s="401" t="e">
        <f t="shared" si="6"/>
        <v>#N/A</v>
      </c>
      <c r="M92" s="298" t="e">
        <f>VLOOKUP(A92,'Общий список'!B:H,7,FALSE)</f>
        <v>#N/A</v>
      </c>
    </row>
    <row r="93" spans="1:14" ht="18" hidden="1" customHeight="1" outlineLevel="1">
      <c r="A93" s="454" t="s">
        <v>783</v>
      </c>
      <c r="B93" s="595" t="s">
        <v>593</v>
      </c>
      <c r="C93" s="596"/>
      <c r="D93" s="596"/>
      <c r="E93" s="596"/>
      <c r="F93" s="596"/>
      <c r="G93" s="597"/>
      <c r="H93" s="26" t="s">
        <v>61</v>
      </c>
      <c r="I93" s="399"/>
      <c r="J93" s="399"/>
      <c r="K93" s="399" t="e">
        <f>VLOOKUP(A93,'Общий список'!$B:$F,3,0)</f>
        <v>#N/A</v>
      </c>
      <c r="L93" s="401" t="e">
        <f t="shared" si="6"/>
        <v>#N/A</v>
      </c>
      <c r="M93" s="298" t="e">
        <f>VLOOKUP(A93,'Общий список'!B:H,7,FALSE)</f>
        <v>#N/A</v>
      </c>
    </row>
    <row r="94" spans="1:14" ht="18" hidden="1" customHeight="1" outlineLevel="1">
      <c r="A94" s="193" t="s">
        <v>784</v>
      </c>
      <c r="B94" s="595" t="s">
        <v>786</v>
      </c>
      <c r="C94" s="596"/>
      <c r="D94" s="596"/>
      <c r="E94" s="596"/>
      <c r="F94" s="596"/>
      <c r="G94" s="597"/>
      <c r="H94" s="26" t="s">
        <v>61</v>
      </c>
      <c r="I94" s="399"/>
      <c r="J94" s="399"/>
      <c r="K94" s="399" t="e">
        <f>VLOOKUP(A94,'Общий список'!$B:$F,3,0)</f>
        <v>#N/A</v>
      </c>
      <c r="L94" s="401" t="e">
        <f t="shared" si="6"/>
        <v>#N/A</v>
      </c>
      <c r="M94" s="298" t="e">
        <f>VLOOKUP(A94,'Общий список'!B:H,7,FALSE)</f>
        <v>#N/A</v>
      </c>
    </row>
    <row r="95" spans="1:14" ht="18" hidden="1" customHeight="1" outlineLevel="1">
      <c r="A95" s="193" t="s">
        <v>785</v>
      </c>
      <c r="B95" s="595" t="s">
        <v>786</v>
      </c>
      <c r="C95" s="596"/>
      <c r="D95" s="596"/>
      <c r="E95" s="596"/>
      <c r="F95" s="596"/>
      <c r="G95" s="597"/>
      <c r="H95" s="26" t="s">
        <v>61</v>
      </c>
      <c r="I95" s="399"/>
      <c r="J95" s="399"/>
      <c r="K95" s="399" t="e">
        <f>VLOOKUP(A95,'Общий список'!$B:$F,3,0)</f>
        <v>#N/A</v>
      </c>
      <c r="L95" s="401" t="e">
        <f t="shared" si="6"/>
        <v>#N/A</v>
      </c>
      <c r="M95" s="298" t="e">
        <f>VLOOKUP(A95,'Общий список'!B:H,7,FALSE)</f>
        <v>#N/A</v>
      </c>
    </row>
    <row r="96" spans="1:14" ht="18" hidden="1" customHeight="1" outlineLevel="1">
      <c r="A96" s="193" t="s">
        <v>39</v>
      </c>
      <c r="B96" s="595" t="s">
        <v>206</v>
      </c>
      <c r="C96" s="596"/>
      <c r="D96" s="596"/>
      <c r="E96" s="596"/>
      <c r="F96" s="596"/>
      <c r="G96" s="597"/>
      <c r="H96" s="26" t="s">
        <v>61</v>
      </c>
      <c r="I96" s="399"/>
      <c r="J96" s="399"/>
      <c r="K96" s="399" t="e">
        <f>VLOOKUP(A96,'Общий список'!$B:$F,3,0)</f>
        <v>#N/A</v>
      </c>
      <c r="L96" s="401" t="e">
        <f t="shared" si="6"/>
        <v>#N/A</v>
      </c>
      <c r="M96" s="298" t="e">
        <f>VLOOKUP(A96,'Общий список'!B:H,7,FALSE)</f>
        <v>#N/A</v>
      </c>
    </row>
    <row r="97" spans="1:13" ht="18" hidden="1" customHeight="1" outlineLevel="1">
      <c r="A97" s="193" t="s">
        <v>37</v>
      </c>
      <c r="B97" s="595" t="s">
        <v>206</v>
      </c>
      <c r="C97" s="596"/>
      <c r="D97" s="596"/>
      <c r="E97" s="596"/>
      <c r="F97" s="596"/>
      <c r="G97" s="597"/>
      <c r="H97" s="26" t="s">
        <v>61</v>
      </c>
      <c r="I97" s="399"/>
      <c r="J97" s="399"/>
      <c r="K97" s="399">
        <f>VLOOKUP(A97,'Общий список'!$B:$F,3,0)</f>
        <v>45</v>
      </c>
      <c r="L97" s="401">
        <f t="shared" si="6"/>
        <v>33</v>
      </c>
      <c r="M97" s="298">
        <f>VLOOKUP(A97,'Общий список'!B:H,7,FALSE)</f>
        <v>0</v>
      </c>
    </row>
    <row r="98" spans="1:13" ht="18" hidden="1" customHeight="1" outlineLevel="1">
      <c r="A98" s="361" t="s">
        <v>682</v>
      </c>
      <c r="B98" s="587" t="s">
        <v>204</v>
      </c>
      <c r="C98" s="588"/>
      <c r="D98" s="588"/>
      <c r="E98" s="588"/>
      <c r="F98" s="588"/>
      <c r="G98" s="589"/>
      <c r="H98" s="461" t="s">
        <v>61</v>
      </c>
      <c r="I98" s="400"/>
      <c r="J98" s="400"/>
      <c r="K98" s="400" t="e">
        <f>VLOOKUP(A98,'Общий список'!$B:$F,3,0)</f>
        <v>#N/A</v>
      </c>
      <c r="L98" s="402" t="e">
        <f t="shared" si="6"/>
        <v>#N/A</v>
      </c>
      <c r="M98" s="295" t="e">
        <f>VLOOKUP(A98,'Общий список'!B:H,7,FALSE)</f>
        <v>#N/A</v>
      </c>
    </row>
    <row r="99" spans="1:13" outlineLevel="1">
      <c r="A99" s="65"/>
      <c r="B99" s="66"/>
      <c r="C99" s="67"/>
      <c r="D99" s="68"/>
      <c r="E99" s="68"/>
      <c r="F99" s="68"/>
      <c r="G99" s="68"/>
      <c r="H99" s="266"/>
      <c r="I99" s="68"/>
      <c r="J99" s="69"/>
      <c r="K99" s="69"/>
      <c r="L99" s="70"/>
      <c r="M99" s="239"/>
    </row>
    <row r="100" spans="1:13" ht="21">
      <c r="A100" s="201" t="s">
        <v>224</v>
      </c>
      <c r="B100" s="202"/>
      <c r="C100" s="44"/>
      <c r="D100" s="45"/>
      <c r="E100" s="53"/>
      <c r="F100" s="45"/>
      <c r="G100" s="32"/>
      <c r="H100" s="32"/>
      <c r="I100" s="32"/>
      <c r="J100" s="33"/>
      <c r="K100" s="33"/>
      <c r="L100" s="54"/>
      <c r="M100" s="435"/>
    </row>
    <row r="101" spans="1:13">
      <c r="A101" s="203"/>
      <c r="B101" s="204"/>
      <c r="C101" s="204"/>
      <c r="D101" s="556" t="s">
        <v>225</v>
      </c>
      <c r="E101" s="556"/>
      <c r="F101" s="556"/>
      <c r="G101" s="521" t="s">
        <v>130</v>
      </c>
      <c r="H101" s="522"/>
      <c r="I101" s="512" t="s">
        <v>358</v>
      </c>
      <c r="J101" s="513"/>
      <c r="K101" s="514"/>
      <c r="L101" s="591" t="s">
        <v>226</v>
      </c>
      <c r="M101" s="591"/>
    </row>
    <row r="102" spans="1:13" ht="22.5" customHeight="1">
      <c r="A102" s="108"/>
      <c r="B102" s="205"/>
      <c r="C102" s="205"/>
      <c r="D102" s="575" t="s">
        <v>592</v>
      </c>
      <c r="E102" s="576"/>
      <c r="F102" s="577"/>
      <c r="G102" s="516" t="s">
        <v>595</v>
      </c>
      <c r="H102" s="590"/>
      <c r="I102" s="590"/>
      <c r="J102" s="590"/>
      <c r="K102" s="590"/>
      <c r="L102" s="590"/>
      <c r="M102" s="517"/>
    </row>
    <row r="103" spans="1:13" ht="39.75" customHeight="1">
      <c r="A103" s="124"/>
      <c r="B103" s="206"/>
      <c r="C103" s="206"/>
      <c r="D103" s="515" t="s">
        <v>227</v>
      </c>
      <c r="E103" s="515"/>
      <c r="F103" s="515"/>
      <c r="G103" s="521" t="s">
        <v>232</v>
      </c>
      <c r="H103" s="578"/>
      <c r="I103" s="578"/>
      <c r="J103" s="578"/>
      <c r="K103" s="522"/>
      <c r="L103" s="591" t="s">
        <v>232</v>
      </c>
      <c r="M103" s="591"/>
    </row>
    <row r="104" spans="1:13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232"/>
    </row>
  </sheetData>
  <mergeCells count="36">
    <mergeCell ref="B92:G92"/>
    <mergeCell ref="B93:G93"/>
    <mergeCell ref="B94:G94"/>
    <mergeCell ref="B95:G95"/>
    <mergeCell ref="D6:D7"/>
    <mergeCell ref="E6:E7"/>
    <mergeCell ref="F6:G6"/>
    <mergeCell ref="A6:C6"/>
    <mergeCell ref="H6:H7"/>
    <mergeCell ref="D103:F103"/>
    <mergeCell ref="B90:G90"/>
    <mergeCell ref="B98:G98"/>
    <mergeCell ref="G102:M102"/>
    <mergeCell ref="L103:M103"/>
    <mergeCell ref="D101:F101"/>
    <mergeCell ref="L101:M101"/>
    <mergeCell ref="D102:F102"/>
    <mergeCell ref="G103:K103"/>
    <mergeCell ref="G101:H101"/>
    <mergeCell ref="I101:K101"/>
    <mergeCell ref="B91:G91"/>
    <mergeCell ref="B96:G96"/>
    <mergeCell ref="B97:G97"/>
    <mergeCell ref="I9:K9"/>
    <mergeCell ref="K2:M2"/>
    <mergeCell ref="K1:M1"/>
    <mergeCell ref="L6:L7"/>
    <mergeCell ref="I6:K6"/>
    <mergeCell ref="M6:M7"/>
    <mergeCell ref="I22:K22"/>
    <mergeCell ref="I45:K45"/>
    <mergeCell ref="I59:K59"/>
    <mergeCell ref="F9:H9"/>
    <mergeCell ref="F22:H22"/>
    <mergeCell ref="F45:H45"/>
    <mergeCell ref="F59:H59"/>
  </mergeCells>
  <conditionalFormatting sqref="H11:H12 H47:H51">
    <cfRule type="cellIs" dxfId="19" priority="18" operator="lessThan">
      <formula>$J11</formula>
    </cfRule>
  </conditionalFormatting>
  <conditionalFormatting sqref="H14:H15 H29:H34">
    <cfRule type="cellIs" dxfId="18" priority="33" operator="lessThan">
      <formula>$J14</formula>
    </cfRule>
  </conditionalFormatting>
  <conditionalFormatting sqref="H17:H20">
    <cfRule type="cellIs" dxfId="17" priority="12" operator="lessThan">
      <formula>$J17</formula>
    </cfRule>
  </conditionalFormatting>
  <conditionalFormatting sqref="H24:H27">
    <cfRule type="cellIs" dxfId="16" priority="17" operator="lessThan">
      <formula>$J24</formula>
    </cfRule>
  </conditionalFormatting>
  <conditionalFormatting sqref="H36:H43">
    <cfRule type="cellIs" dxfId="15" priority="8" operator="lessThan">
      <formula>$J36</formula>
    </cfRule>
  </conditionalFormatting>
  <conditionalFormatting sqref="H53:H57">
    <cfRule type="cellIs" dxfId="14" priority="7" operator="lessThan">
      <formula>$J53</formula>
    </cfRule>
  </conditionalFormatting>
  <conditionalFormatting sqref="H61:H66">
    <cfRule type="cellIs" dxfId="13" priority="16" operator="lessThan">
      <formula>$J61</formula>
    </cfRule>
  </conditionalFormatting>
  <conditionalFormatting sqref="H68:H73">
    <cfRule type="cellIs" dxfId="12" priority="26" operator="lessThan">
      <formula>$J68</formula>
    </cfRule>
  </conditionalFormatting>
  <conditionalFormatting sqref="H75:H86">
    <cfRule type="cellIs" dxfId="11" priority="3" operator="lessThan">
      <formula>$J75</formula>
    </cfRule>
  </conditionalFormatting>
  <conditionalFormatting sqref="H90:H98">
    <cfRule type="cellIs" dxfId="10" priority="1" operator="lessThan">
      <formula>$J90</formula>
    </cfRule>
  </conditionalFormatting>
  <conditionalFormatting sqref="K4:K5">
    <cfRule type="cellIs" dxfId="9" priority="49" operator="lessThan">
      <formula>$J3</formula>
    </cfRule>
  </conditionalFormatting>
  <hyperlinks>
    <hyperlink ref="A5" location="Содержание!A1" display="К СОДЕРЖАНИЮ"/>
    <hyperlink ref="A100" location="'Услуги ДАИЧИ'!A1" display="Системы облачного управления компании &quot;ДАИЧИ&quot;"/>
  </hyperlinks>
  <printOptions gridLines="1"/>
  <pageMargins left="0.98425196850393704" right="0.47244094488188981" top="0.19685039370078741" bottom="0.19685039370078741" header="0.19685039370078741" footer="0.19685039370078741"/>
  <pageSetup paperSize="8" scale="58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01"/>
  <sheetViews>
    <sheetView zoomScale="85" zoomScaleNormal="85" workbookViewId="0">
      <selection activeCell="G12" sqref="G12"/>
    </sheetView>
  </sheetViews>
  <sheetFormatPr defaultColWidth="8.88671875" defaultRowHeight="13.8"/>
  <cols>
    <col min="1" max="1" width="1.6640625" style="12" customWidth="1"/>
    <col min="2" max="2" width="42.5546875" style="92" customWidth="1"/>
    <col min="3" max="3" width="63.77734375" style="92" customWidth="1"/>
    <col min="4" max="4" width="48" style="92" customWidth="1"/>
    <col min="5" max="5" width="41.33203125" style="92" customWidth="1"/>
    <col min="6" max="14" width="8.88671875" style="92"/>
    <col min="15" max="15" width="40.44140625" style="92" customWidth="1"/>
    <col min="16" max="16" width="35" style="92" customWidth="1"/>
    <col min="17" max="17" width="32" style="92" customWidth="1"/>
    <col min="18" max="18" width="20.6640625" style="92" customWidth="1"/>
    <col min="19" max="20" width="11.88671875" style="92" customWidth="1"/>
    <col min="21" max="16384" width="8.88671875" style="92"/>
  </cols>
  <sheetData>
    <row r="1" spans="1:19" s="12" customFormat="1" ht="8.25" customHeight="1">
      <c r="A1" s="92"/>
      <c r="B1" s="92"/>
      <c r="C1" s="92"/>
      <c r="D1" s="92"/>
      <c r="E1" s="92"/>
      <c r="F1" s="93"/>
      <c r="G1" s="92"/>
      <c r="H1" s="92"/>
      <c r="I1" s="92"/>
      <c r="J1" s="92"/>
      <c r="K1" s="92"/>
      <c r="L1" s="94"/>
      <c r="M1" s="94"/>
      <c r="N1" s="94"/>
      <c r="O1" s="95"/>
      <c r="P1" s="96"/>
      <c r="Q1" s="97"/>
      <c r="R1" s="96"/>
      <c r="S1" s="92"/>
    </row>
    <row r="2" spans="1:19" ht="71.25" customHeight="1">
      <c r="A2" s="92"/>
      <c r="B2" s="607" t="s">
        <v>62</v>
      </c>
      <c r="C2" s="608"/>
      <c r="D2" s="608"/>
      <c r="E2" s="609"/>
    </row>
    <row r="3" spans="1:19" ht="21">
      <c r="A3" s="92"/>
      <c r="B3" s="22" t="s">
        <v>80</v>
      </c>
      <c r="C3" s="98"/>
      <c r="D3" s="98"/>
      <c r="E3" s="99"/>
    </row>
    <row r="4" spans="1:19" ht="17.399999999999999">
      <c r="A4" s="92"/>
      <c r="B4" s="610" t="s">
        <v>81</v>
      </c>
      <c r="C4" s="611"/>
      <c r="D4" s="611"/>
      <c r="E4" s="612"/>
    </row>
    <row r="5" spans="1:19">
      <c r="A5" s="92"/>
      <c r="B5" s="100"/>
      <c r="C5" s="101"/>
      <c r="D5" s="101"/>
      <c r="E5" s="102"/>
    </row>
    <row r="6" spans="1:19" ht="15">
      <c r="A6" s="92"/>
      <c r="B6" s="613" t="s">
        <v>82</v>
      </c>
      <c r="C6" s="614"/>
      <c r="D6" s="614"/>
      <c r="E6" s="615"/>
    </row>
    <row r="7" spans="1:19" ht="15">
      <c r="A7" s="92"/>
      <c r="B7" s="616" t="s">
        <v>63</v>
      </c>
      <c r="C7" s="617"/>
      <c r="D7" s="617"/>
      <c r="E7" s="618"/>
    </row>
    <row r="8" spans="1:19" ht="28.5" customHeight="1">
      <c r="A8" s="92"/>
      <c r="B8" s="613" t="s">
        <v>134</v>
      </c>
      <c r="C8" s="614"/>
      <c r="D8" s="103"/>
      <c r="E8" s="104"/>
    </row>
    <row r="9" spans="1:19" ht="15">
      <c r="A9" s="92"/>
      <c r="B9" s="105" t="s">
        <v>135</v>
      </c>
      <c r="C9" s="106"/>
      <c r="D9" s="106"/>
      <c r="E9" s="107"/>
    </row>
    <row r="10" spans="1:19" ht="5.0999999999999996" customHeight="1">
      <c r="A10" s="92"/>
      <c r="B10" s="105"/>
      <c r="C10" s="106"/>
      <c r="D10" s="106"/>
      <c r="E10" s="107"/>
    </row>
    <row r="11" spans="1:19" ht="15.6">
      <c r="A11" s="92"/>
      <c r="B11" s="601" t="s">
        <v>83</v>
      </c>
      <c r="C11" s="602"/>
      <c r="D11" s="602"/>
      <c r="E11" s="603"/>
    </row>
    <row r="12" spans="1:19" ht="31.5" customHeight="1">
      <c r="A12" s="92"/>
      <c r="B12" s="604" t="s">
        <v>136</v>
      </c>
      <c r="C12" s="605"/>
      <c r="D12" s="605" t="s">
        <v>137</v>
      </c>
      <c r="E12" s="606"/>
    </row>
    <row r="13" spans="1:19" ht="42.9" customHeight="1">
      <c r="A13" s="92"/>
      <c r="B13" s="108"/>
      <c r="C13" s="23"/>
      <c r="D13" s="109"/>
      <c r="E13" s="110"/>
    </row>
    <row r="14" spans="1:19">
      <c r="A14" s="92"/>
      <c r="B14" s="108"/>
      <c r="C14" s="23"/>
      <c r="D14" s="23"/>
      <c r="E14" s="111"/>
    </row>
    <row r="15" spans="1:19">
      <c r="A15" s="92"/>
      <c r="B15" s="108"/>
      <c r="C15" s="23"/>
      <c r="D15" s="23"/>
      <c r="E15" s="111"/>
    </row>
    <row r="16" spans="1:19">
      <c r="A16" s="92"/>
      <c r="B16" s="108"/>
      <c r="C16" s="23"/>
      <c r="D16" s="23"/>
      <c r="E16" s="111"/>
    </row>
    <row r="17" spans="1:5">
      <c r="A17" s="92"/>
      <c r="B17" s="108"/>
      <c r="C17" s="23"/>
      <c r="D17" s="23"/>
      <c r="E17" s="111"/>
    </row>
    <row r="18" spans="1:5">
      <c r="A18" s="92"/>
      <c r="B18" s="108"/>
      <c r="C18" s="23"/>
      <c r="D18" s="23"/>
      <c r="E18" s="111"/>
    </row>
    <row r="19" spans="1:5">
      <c r="A19" s="92"/>
      <c r="B19" s="108"/>
      <c r="C19" s="23"/>
      <c r="D19" s="23"/>
      <c r="E19" s="111"/>
    </row>
    <row r="20" spans="1:5">
      <c r="A20" s="92"/>
      <c r="B20" s="108"/>
      <c r="C20" s="23"/>
      <c r="D20" s="23"/>
      <c r="E20" s="111"/>
    </row>
    <row r="21" spans="1:5">
      <c r="A21" s="93"/>
      <c r="B21" s="108"/>
      <c r="C21" s="23"/>
      <c r="D21" s="23"/>
      <c r="E21" s="111"/>
    </row>
    <row r="22" spans="1:5">
      <c r="A22" s="92"/>
      <c r="B22" s="108"/>
      <c r="C22" s="23"/>
      <c r="D22" s="23"/>
      <c r="E22" s="111"/>
    </row>
    <row r="23" spans="1:5">
      <c r="A23" s="92"/>
      <c r="B23" s="108"/>
      <c r="C23" s="23"/>
      <c r="D23" s="23"/>
      <c r="E23" s="111"/>
    </row>
    <row r="24" spans="1:5">
      <c r="A24" s="92"/>
      <c r="B24" s="108"/>
      <c r="C24" s="23"/>
      <c r="D24" s="23"/>
      <c r="E24" s="111"/>
    </row>
    <row r="25" spans="1:5">
      <c r="A25" s="92"/>
      <c r="B25" s="108"/>
      <c r="C25" s="23"/>
      <c r="D25" s="23"/>
      <c r="E25" s="111"/>
    </row>
    <row r="26" spans="1:5">
      <c r="A26" s="92"/>
      <c r="B26" s="108"/>
      <c r="C26" s="23"/>
      <c r="D26" s="23"/>
      <c r="E26" s="111"/>
    </row>
    <row r="27" spans="1:5">
      <c r="A27" s="92"/>
      <c r="B27" s="108"/>
      <c r="C27" s="23"/>
      <c r="D27" s="23"/>
      <c r="E27" s="111"/>
    </row>
    <row r="28" spans="1:5">
      <c r="A28" s="92"/>
      <c r="B28" s="108"/>
      <c r="C28" s="23"/>
      <c r="D28" s="23"/>
      <c r="E28" s="111"/>
    </row>
    <row r="29" spans="1:5">
      <c r="A29" s="92"/>
      <c r="B29" s="108"/>
      <c r="C29" s="23"/>
      <c r="D29" s="23"/>
      <c r="E29" s="111"/>
    </row>
    <row r="30" spans="1:5">
      <c r="A30" s="92"/>
      <c r="B30" s="108"/>
      <c r="C30" s="23"/>
      <c r="D30" s="23"/>
      <c r="E30" s="111"/>
    </row>
    <row r="31" spans="1:5">
      <c r="A31" s="92"/>
      <c r="B31" s="108"/>
      <c r="C31" s="23"/>
      <c r="D31" s="23"/>
      <c r="E31" s="111"/>
    </row>
    <row r="32" spans="1:5">
      <c r="A32" s="92"/>
      <c r="B32" s="108"/>
      <c r="C32" s="23"/>
      <c r="D32" s="23"/>
      <c r="E32" s="111"/>
    </row>
    <row r="33" spans="1:5">
      <c r="A33" s="92"/>
      <c r="B33" s="108"/>
      <c r="C33" s="23"/>
      <c r="D33" s="23"/>
      <c r="E33" s="111"/>
    </row>
    <row r="34" spans="1:5" ht="17.399999999999999" customHeight="1">
      <c r="A34" s="92"/>
      <c r="B34" s="112" t="s">
        <v>106</v>
      </c>
      <c r="C34" s="23"/>
      <c r="D34" s="23"/>
      <c r="E34" s="111"/>
    </row>
    <row r="35" spans="1:5" ht="15.6">
      <c r="A35" s="92"/>
      <c r="B35" s="113"/>
      <c r="C35" s="114" t="s">
        <v>64</v>
      </c>
      <c r="D35" s="115" t="s">
        <v>65</v>
      </c>
      <c r="E35" s="115" t="s">
        <v>84</v>
      </c>
    </row>
    <row r="36" spans="1:5">
      <c r="A36" s="92"/>
      <c r="B36" s="116" t="s">
        <v>85</v>
      </c>
      <c r="C36" s="117"/>
      <c r="D36" s="117"/>
      <c r="E36" s="117"/>
    </row>
    <row r="37" spans="1:5">
      <c r="A37" s="92"/>
      <c r="B37" s="118" t="s">
        <v>66</v>
      </c>
      <c r="C37" s="119" t="s">
        <v>67</v>
      </c>
      <c r="D37" s="119" t="s">
        <v>138</v>
      </c>
      <c r="E37" s="119"/>
    </row>
    <row r="38" spans="1:5">
      <c r="A38" s="92"/>
      <c r="B38" s="118" t="s">
        <v>86</v>
      </c>
      <c r="C38" s="119"/>
      <c r="D38" s="119"/>
      <c r="E38" s="119"/>
    </row>
    <row r="39" spans="1:5">
      <c r="A39" s="92"/>
      <c r="B39" s="120" t="s">
        <v>87</v>
      </c>
      <c r="C39" s="121"/>
      <c r="D39" s="121"/>
      <c r="E39" s="121"/>
    </row>
    <row r="40" spans="1:5">
      <c r="A40" s="92"/>
      <c r="B40" s="122" t="s">
        <v>68</v>
      </c>
      <c r="C40" s="119"/>
      <c r="D40" s="119"/>
      <c r="E40" s="119" t="s">
        <v>88</v>
      </c>
    </row>
    <row r="41" spans="1:5">
      <c r="A41" s="92"/>
      <c r="B41" s="122" t="s">
        <v>89</v>
      </c>
      <c r="C41" s="119" t="s">
        <v>90</v>
      </c>
      <c r="D41" s="119"/>
      <c r="E41" s="119"/>
    </row>
    <row r="42" spans="1:5">
      <c r="A42" s="92"/>
      <c r="B42" s="122" t="s">
        <v>91</v>
      </c>
      <c r="C42" s="119" t="s">
        <v>69</v>
      </c>
      <c r="D42" s="119"/>
      <c r="E42" s="119"/>
    </row>
    <row r="43" spans="1:5" ht="9.9" customHeight="1">
      <c r="A43" s="123"/>
      <c r="B43" s="124"/>
      <c r="C43" s="125"/>
      <c r="D43" s="125"/>
      <c r="E43" s="126"/>
    </row>
    <row r="44" spans="1:5" ht="5.0999999999999996" customHeight="1">
      <c r="A44" s="92"/>
      <c r="B44" s="127"/>
      <c r="E44" s="128"/>
    </row>
    <row r="45" spans="1:5" ht="58.5" customHeight="1">
      <c r="A45" s="92"/>
      <c r="B45" s="607" t="s">
        <v>92</v>
      </c>
      <c r="C45" s="608"/>
      <c r="D45" s="608"/>
      <c r="E45" s="609"/>
    </row>
    <row r="46" spans="1:5" ht="14.4" customHeight="1">
      <c r="A46" s="92"/>
      <c r="B46" s="129"/>
      <c r="C46" s="12"/>
      <c r="D46" s="12"/>
      <c r="E46" s="130"/>
    </row>
    <row r="47" spans="1:5" ht="45.9" customHeight="1">
      <c r="A47" s="123"/>
      <c r="B47" s="622" t="s">
        <v>93</v>
      </c>
      <c r="C47" s="623"/>
      <c r="D47" s="623"/>
      <c r="E47" s="624"/>
    </row>
    <row r="48" spans="1:5" ht="10.5" customHeight="1">
      <c r="A48" s="92"/>
      <c r="B48" s="131"/>
      <c r="C48" s="12"/>
      <c r="D48" s="12"/>
      <c r="E48" s="130"/>
    </row>
    <row r="49" spans="1:6" ht="21">
      <c r="A49" s="92"/>
      <c r="B49" s="625" t="s">
        <v>733</v>
      </c>
      <c r="C49" s="626"/>
      <c r="D49" s="626"/>
      <c r="E49" s="627"/>
    </row>
    <row r="50" spans="1:6" ht="15">
      <c r="A50" s="92"/>
      <c r="B50" s="132"/>
      <c r="C50" s="101"/>
      <c r="D50" s="101"/>
      <c r="E50" s="102"/>
    </row>
    <row r="51" spans="1:6" ht="15">
      <c r="A51" s="92"/>
      <c r="B51" s="133"/>
      <c r="C51" s="23"/>
      <c r="D51" s="134" t="s">
        <v>107</v>
      </c>
      <c r="E51" s="111"/>
    </row>
    <row r="52" spans="1:6" ht="15.6">
      <c r="A52" s="92"/>
      <c r="B52" s="108"/>
      <c r="C52" s="23"/>
      <c r="D52" s="135" t="s">
        <v>94</v>
      </c>
      <c r="E52" s="135" t="s">
        <v>64</v>
      </c>
    </row>
    <row r="53" spans="1:6" ht="27.6">
      <c r="A53" s="92"/>
      <c r="B53" s="108"/>
      <c r="C53" s="23"/>
      <c r="D53" s="136" t="s">
        <v>95</v>
      </c>
      <c r="E53" s="357">
        <v>5990</v>
      </c>
    </row>
    <row r="54" spans="1:6" ht="16.5" customHeight="1">
      <c r="A54" s="92"/>
      <c r="B54" s="108"/>
      <c r="C54" s="23"/>
      <c r="D54" s="628" t="s">
        <v>70</v>
      </c>
      <c r="E54" s="631" t="s">
        <v>71</v>
      </c>
      <c r="F54" s="137"/>
    </row>
    <row r="55" spans="1:6" ht="15.75" customHeight="1">
      <c r="A55" s="92"/>
      <c r="B55" s="108"/>
      <c r="C55" s="23"/>
      <c r="D55" s="629"/>
      <c r="E55" s="632"/>
      <c r="F55" s="138"/>
    </row>
    <row r="56" spans="1:6" ht="29.25" customHeight="1">
      <c r="A56" s="92"/>
      <c r="B56" s="108"/>
      <c r="C56" s="23"/>
      <c r="D56" s="630"/>
      <c r="E56" s="633"/>
      <c r="F56" s="138"/>
    </row>
    <row r="57" spans="1:6">
      <c r="A57" s="123"/>
      <c r="B57" s="108"/>
      <c r="C57" s="23"/>
      <c r="D57" s="23"/>
      <c r="E57" s="111"/>
    </row>
    <row r="58" spans="1:6">
      <c r="A58" s="92"/>
      <c r="B58" s="108"/>
      <c r="C58" s="23"/>
      <c r="D58" s="23"/>
      <c r="E58" s="111"/>
    </row>
    <row r="59" spans="1:6" ht="15">
      <c r="A59" s="92"/>
      <c r="B59" s="139"/>
      <c r="C59" s="23"/>
      <c r="D59" s="23"/>
      <c r="E59" s="111"/>
    </row>
    <row r="60" spans="1:6" ht="15">
      <c r="A60" s="92"/>
      <c r="B60" s="139"/>
      <c r="C60" s="23"/>
      <c r="D60" s="23"/>
      <c r="E60" s="111"/>
    </row>
    <row r="61" spans="1:6" ht="15">
      <c r="A61" s="92"/>
      <c r="B61" s="139"/>
      <c r="C61" s="23"/>
      <c r="D61" s="23"/>
      <c r="E61" s="111"/>
    </row>
    <row r="62" spans="1:6">
      <c r="A62" s="92"/>
      <c r="B62" s="108"/>
      <c r="C62" s="23"/>
      <c r="D62" s="23"/>
      <c r="E62" s="111"/>
    </row>
    <row r="63" spans="1:6">
      <c r="A63" s="92"/>
      <c r="B63" s="108"/>
      <c r="C63" s="23"/>
      <c r="D63" s="23"/>
      <c r="E63" s="111"/>
    </row>
    <row r="64" spans="1:6">
      <c r="A64" s="92"/>
      <c r="B64" s="108"/>
      <c r="C64" s="23"/>
      <c r="D64" s="23"/>
      <c r="E64" s="111"/>
    </row>
    <row r="65" spans="1:5">
      <c r="A65" s="92"/>
      <c r="B65" s="108"/>
      <c r="C65" s="23"/>
      <c r="D65" s="23"/>
      <c r="E65" s="111"/>
    </row>
    <row r="66" spans="1:5">
      <c r="A66" s="92"/>
      <c r="B66" s="124"/>
      <c r="C66" s="125"/>
      <c r="D66" s="125"/>
      <c r="E66" s="126"/>
    </row>
    <row r="67" spans="1:5" ht="17.399999999999999" customHeight="1">
      <c r="A67" s="92"/>
      <c r="B67" s="619"/>
      <c r="C67" s="620"/>
      <c r="D67" s="620"/>
      <c r="E67" s="621"/>
    </row>
    <row r="68" spans="1:5">
      <c r="A68" s="92"/>
    </row>
    <row r="69" spans="1:5">
      <c r="A69" s="92"/>
    </row>
    <row r="70" spans="1:5">
      <c r="A70" s="92"/>
    </row>
    <row r="71" spans="1:5">
      <c r="A71" s="140"/>
    </row>
    <row r="72" spans="1:5">
      <c r="A72" s="92"/>
    </row>
    <row r="73" spans="1:5">
      <c r="A73" s="92"/>
    </row>
    <row r="74" spans="1:5">
      <c r="A74" s="92"/>
    </row>
    <row r="75" spans="1:5">
      <c r="A75" s="92"/>
    </row>
    <row r="76" spans="1:5">
      <c r="A76" s="92"/>
    </row>
    <row r="77" spans="1:5">
      <c r="A77" s="92"/>
    </row>
    <row r="78" spans="1:5">
      <c r="A78" s="92"/>
    </row>
    <row r="79" spans="1:5">
      <c r="A79" s="92"/>
    </row>
    <row r="80" spans="1:5">
      <c r="A80" s="92"/>
    </row>
    <row r="81" spans="1:1">
      <c r="A81" s="92"/>
    </row>
    <row r="82" spans="1:1">
      <c r="A82" s="92"/>
    </row>
    <row r="83" spans="1:1">
      <c r="A83" s="92"/>
    </row>
    <row r="84" spans="1:1">
      <c r="A84" s="92"/>
    </row>
    <row r="85" spans="1:1">
      <c r="A85" s="92"/>
    </row>
    <row r="86" spans="1:1">
      <c r="A86" s="92"/>
    </row>
    <row r="87" spans="1:1">
      <c r="A87" s="92"/>
    </row>
    <row r="88" spans="1:1">
      <c r="A88" s="92"/>
    </row>
    <row r="89" spans="1:1">
      <c r="A89" s="92"/>
    </row>
    <row r="90" spans="1:1">
      <c r="A90" s="92"/>
    </row>
    <row r="91" spans="1:1">
      <c r="A91" s="92"/>
    </row>
    <row r="92" spans="1:1">
      <c r="A92" s="92"/>
    </row>
    <row r="93" spans="1:1">
      <c r="A93" s="92"/>
    </row>
    <row r="94" spans="1:1">
      <c r="A94" s="92"/>
    </row>
    <row r="95" spans="1:1">
      <c r="A95" s="92"/>
    </row>
    <row r="96" spans="1:1">
      <c r="A96" s="92"/>
    </row>
    <row r="97" spans="1:1">
      <c r="A97" s="92"/>
    </row>
    <row r="98" spans="1:1">
      <c r="A98" s="92"/>
    </row>
    <row r="99" spans="1:1">
      <c r="A99" s="92"/>
    </row>
    <row r="100" spans="1:1">
      <c r="A100" s="92"/>
    </row>
    <row r="101" spans="1:1">
      <c r="A101" s="92"/>
    </row>
  </sheetData>
  <mergeCells count="14">
    <mergeCell ref="B67:E67"/>
    <mergeCell ref="B45:E45"/>
    <mergeCell ref="B47:E47"/>
    <mergeCell ref="B49:E49"/>
    <mergeCell ref="D54:D56"/>
    <mergeCell ref="E54:E56"/>
    <mergeCell ref="B11:E11"/>
    <mergeCell ref="B12:C12"/>
    <mergeCell ref="D12:E12"/>
    <mergeCell ref="B2:E2"/>
    <mergeCell ref="B4:E4"/>
    <mergeCell ref="B6:E6"/>
    <mergeCell ref="B7:E7"/>
    <mergeCell ref="B8:C8"/>
  </mergeCells>
  <conditionalFormatting sqref="T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3" location="Содержание!A1" display="К СОДЕРЖАНИЮ"/>
  </hyperlink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L10"/>
  <sheetViews>
    <sheetView zoomScale="70" zoomScaleNormal="70" workbookViewId="0">
      <selection activeCell="Z8" sqref="Z8"/>
    </sheetView>
  </sheetViews>
  <sheetFormatPr defaultColWidth="9.109375" defaultRowHeight="14.4"/>
  <cols>
    <col min="1" max="1" width="9.109375" style="218"/>
    <col min="2" max="2" width="27" style="218" customWidth="1"/>
    <col min="3" max="3" width="49.109375" style="218" customWidth="1"/>
    <col min="4" max="4" width="46.77734375" style="218" customWidth="1"/>
    <col min="5" max="5" width="12.5546875" style="218" customWidth="1"/>
    <col min="6" max="6" width="11.5546875" style="218" customWidth="1"/>
    <col min="7" max="16384" width="9.109375" style="218"/>
  </cols>
  <sheetData>
    <row r="2" spans="1:12" ht="21">
      <c r="B2" s="219"/>
      <c r="C2" s="634" t="s">
        <v>269</v>
      </c>
      <c r="D2" s="634"/>
      <c r="E2" s="634"/>
      <c r="F2" s="634"/>
    </row>
    <row r="3" spans="1:12" ht="39" customHeight="1">
      <c r="A3" s="220" t="s">
        <v>80</v>
      </c>
      <c r="C3" s="635"/>
      <c r="D3" s="635"/>
      <c r="E3" s="635"/>
      <c r="F3" s="635"/>
    </row>
    <row r="4" spans="1:12" ht="41.4">
      <c r="B4" s="221" t="s">
        <v>270</v>
      </c>
      <c r="C4" s="221" t="s">
        <v>110</v>
      </c>
      <c r="D4" s="221" t="s">
        <v>271</v>
      </c>
      <c r="E4" s="278" t="s">
        <v>829</v>
      </c>
      <c r="F4" s="492" t="s">
        <v>830</v>
      </c>
      <c r="H4" s="222"/>
      <c r="I4" s="222"/>
      <c r="J4" s="222"/>
      <c r="K4" s="222"/>
      <c r="L4" s="222"/>
    </row>
    <row r="5" spans="1:12" ht="198">
      <c r="B5" s="223" t="s">
        <v>272</v>
      </c>
      <c r="C5" s="267" t="s">
        <v>734</v>
      </c>
      <c r="D5" s="224" t="s">
        <v>273</v>
      </c>
      <c r="E5" s="305">
        <v>2400</v>
      </c>
      <c r="F5" s="493">
        <v>1900</v>
      </c>
      <c r="J5" s="222"/>
      <c r="K5" s="222"/>
      <c r="L5" s="222"/>
    </row>
    <row r="6" spans="1:12" ht="132">
      <c r="B6" s="223" t="s">
        <v>274</v>
      </c>
      <c r="C6" s="267" t="s">
        <v>735</v>
      </c>
      <c r="D6" s="224" t="s">
        <v>275</v>
      </c>
      <c r="E6" s="305">
        <v>3100</v>
      </c>
      <c r="F6" s="493">
        <v>2500</v>
      </c>
      <c r="H6" s="222"/>
      <c r="I6" s="222"/>
      <c r="J6" s="225"/>
      <c r="K6" s="222"/>
      <c r="L6" s="222"/>
    </row>
    <row r="7" spans="1:12" ht="122.4">
      <c r="B7" s="223" t="s">
        <v>276</v>
      </c>
      <c r="C7" s="267" t="s">
        <v>370</v>
      </c>
      <c r="D7" s="224" t="s">
        <v>277</v>
      </c>
      <c r="E7" s="305">
        <v>3900</v>
      </c>
      <c r="F7" s="493">
        <v>3100</v>
      </c>
      <c r="H7" s="222"/>
      <c r="I7" s="222"/>
      <c r="J7" s="222"/>
      <c r="K7" s="222"/>
      <c r="L7" s="222"/>
    </row>
    <row r="8" spans="1:12" ht="158.4">
      <c r="B8" s="223" t="s">
        <v>278</v>
      </c>
      <c r="C8" s="267" t="s">
        <v>585</v>
      </c>
      <c r="D8" s="224" t="s">
        <v>279</v>
      </c>
      <c r="E8" s="305">
        <v>3700</v>
      </c>
      <c r="F8" s="493">
        <v>2950</v>
      </c>
      <c r="H8" s="222"/>
      <c r="I8" s="222"/>
      <c r="J8" s="222"/>
      <c r="K8" s="222"/>
      <c r="L8" s="222"/>
    </row>
    <row r="9" spans="1:12" ht="122.4">
      <c r="B9" s="223" t="s">
        <v>280</v>
      </c>
      <c r="C9" s="267" t="s">
        <v>586</v>
      </c>
      <c r="D9" s="224" t="s">
        <v>281</v>
      </c>
      <c r="E9" s="305">
        <v>4400</v>
      </c>
      <c r="F9" s="493">
        <v>3500</v>
      </c>
      <c r="H9" s="222"/>
      <c r="I9" s="222"/>
      <c r="J9" s="225"/>
      <c r="K9" s="222"/>
      <c r="L9" s="222"/>
    </row>
    <row r="10" spans="1:12" ht="132.6">
      <c r="B10" s="223" t="s">
        <v>282</v>
      </c>
      <c r="C10" s="267" t="s">
        <v>370</v>
      </c>
      <c r="D10" s="224" t="s">
        <v>283</v>
      </c>
      <c r="E10" s="305">
        <v>5900</v>
      </c>
      <c r="F10" s="493">
        <v>4700</v>
      </c>
    </row>
  </sheetData>
  <mergeCells count="1">
    <mergeCell ref="C2:F3"/>
  </mergeCells>
  <hyperlinks>
    <hyperlink ref="A3" location="Содержание!A1" display="К СОДЕРЖАНИЮ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J124"/>
  <sheetViews>
    <sheetView showGridLines="0" zoomScale="55" zoomScaleNormal="55" zoomScalePageLayoutView="80" workbookViewId="0">
      <selection activeCell="H70" sqref="H70"/>
    </sheetView>
  </sheetViews>
  <sheetFormatPr defaultColWidth="8.88671875" defaultRowHeight="13.8"/>
  <cols>
    <col min="1" max="1" width="1.44140625" style="12" customWidth="1"/>
    <col min="2" max="2" width="10.33203125" style="143" customWidth="1"/>
    <col min="3" max="3" width="26.6640625" style="143" customWidth="1"/>
    <col min="4" max="4" width="23.5546875" style="143" bestFit="1" customWidth="1"/>
    <col min="5" max="5" width="10.21875" style="143" customWidth="1"/>
    <col min="6" max="6" width="23.44140625" style="143" customWidth="1"/>
    <col min="7" max="7" width="14.6640625" style="143" customWidth="1"/>
    <col min="8" max="8" width="15.21875" style="143" customWidth="1"/>
    <col min="9" max="9" width="13.88671875" style="143" customWidth="1"/>
    <col min="10" max="11" width="11.44140625" style="143" customWidth="1"/>
    <col min="12" max="12" width="18.44140625" style="143" customWidth="1"/>
    <col min="13" max="13" width="12.109375" style="143" customWidth="1"/>
    <col min="14" max="14" width="15.5546875" style="143" customWidth="1"/>
    <col min="15" max="15" width="16.44140625" style="143" customWidth="1"/>
    <col min="16" max="16" width="14.88671875" style="143" customWidth="1"/>
    <col min="17" max="17" width="15.21875" style="143" customWidth="1"/>
    <col min="18" max="18" width="13.44140625" style="143" customWidth="1"/>
    <col min="19" max="19" width="22.33203125" style="143" customWidth="1"/>
    <col min="20" max="20" width="24" style="143" customWidth="1"/>
    <col min="21" max="21" width="1.6640625" style="143" customWidth="1"/>
    <col min="22" max="25" width="11.33203125" style="213" customWidth="1"/>
    <col min="26" max="16384" width="8.88671875" style="143"/>
  </cols>
  <sheetData>
    <row r="1" spans="1:25" s="12" customFormat="1" ht="8.25" customHeight="1">
      <c r="A1" s="92"/>
      <c r="B1" s="92"/>
      <c r="C1" s="92"/>
      <c r="D1" s="92"/>
      <c r="E1" s="92"/>
      <c r="F1" s="93"/>
      <c r="G1" s="92"/>
      <c r="H1" s="92"/>
      <c r="I1" s="92"/>
      <c r="J1" s="92"/>
      <c r="K1" s="92"/>
      <c r="L1" s="94"/>
      <c r="M1" s="94"/>
      <c r="N1" s="94"/>
      <c r="O1" s="95"/>
      <c r="P1" s="96"/>
      <c r="Q1" s="97"/>
      <c r="R1" s="96"/>
      <c r="S1" s="92"/>
      <c r="T1" s="141"/>
      <c r="U1" s="141"/>
      <c r="V1" s="47"/>
      <c r="W1" s="47"/>
      <c r="X1" s="47"/>
      <c r="Y1" s="47"/>
    </row>
    <row r="2" spans="1:25" ht="83.25" customHeight="1">
      <c r="A2" s="92"/>
      <c r="B2" s="207" t="s">
        <v>108</v>
      </c>
      <c r="C2" s="208"/>
      <c r="D2" s="208"/>
      <c r="E2" s="208"/>
      <c r="F2" s="208"/>
      <c r="G2" s="208"/>
      <c r="H2" s="208"/>
      <c r="I2" s="142"/>
      <c r="J2" s="142"/>
      <c r="K2" s="142"/>
      <c r="L2" s="142"/>
      <c r="M2" s="142"/>
      <c r="N2" s="142"/>
      <c r="O2" s="142"/>
      <c r="P2" s="142"/>
      <c r="Q2" s="150"/>
      <c r="R2" s="150"/>
      <c r="S2" s="150"/>
      <c r="T2" s="186"/>
      <c r="U2" s="141"/>
      <c r="V2" s="47"/>
      <c r="W2" s="47"/>
      <c r="X2" s="47"/>
      <c r="Y2" s="47"/>
    </row>
    <row r="3" spans="1:25" ht="23.25" customHeight="1">
      <c r="A3" s="92"/>
      <c r="B3" s="159" t="s">
        <v>80</v>
      </c>
      <c r="C3" s="158"/>
      <c r="D3" s="144"/>
      <c r="Q3" s="47"/>
      <c r="R3" s="47"/>
      <c r="S3" s="47"/>
      <c r="T3" s="185"/>
      <c r="U3" s="141"/>
      <c r="V3" s="47"/>
      <c r="W3" s="47"/>
      <c r="X3" s="47"/>
      <c r="Y3" s="47"/>
    </row>
    <row r="4" spans="1:25">
      <c r="A4" s="92"/>
      <c r="B4" s="146"/>
      <c r="Q4" s="47"/>
      <c r="R4" s="47"/>
      <c r="S4" s="47"/>
      <c r="T4" s="185"/>
      <c r="U4" s="141"/>
      <c r="V4" s="47"/>
      <c r="W4" s="47"/>
      <c r="X4" s="47"/>
      <c r="Y4" s="47"/>
    </row>
    <row r="5" spans="1:25" ht="24.6">
      <c r="A5" s="92"/>
      <c r="B5" s="642" t="s">
        <v>244</v>
      </c>
      <c r="C5" s="643"/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3"/>
      <c r="T5" s="644"/>
      <c r="U5" s="141"/>
      <c r="V5" s="47"/>
      <c r="W5" s="47"/>
      <c r="X5" s="47"/>
      <c r="Y5" s="47"/>
    </row>
    <row r="6" spans="1:25" ht="33" customHeight="1">
      <c r="A6" s="92"/>
      <c r="B6" s="146"/>
      <c r="C6" s="648" t="s">
        <v>355</v>
      </c>
      <c r="D6" s="648"/>
      <c r="E6" s="648"/>
      <c r="F6" s="648"/>
      <c r="G6" s="648"/>
      <c r="H6" s="648"/>
      <c r="I6" s="648"/>
      <c r="J6" s="648"/>
      <c r="K6" s="648"/>
      <c r="L6" s="648"/>
      <c r="M6" s="648"/>
      <c r="N6" s="648"/>
      <c r="O6" s="648"/>
      <c r="P6" s="648"/>
      <c r="Q6" s="47"/>
      <c r="R6" s="47"/>
      <c r="S6" s="47"/>
      <c r="T6" s="185"/>
      <c r="U6" s="141"/>
      <c r="V6" s="47"/>
      <c r="W6" s="47"/>
      <c r="X6" s="47"/>
      <c r="Y6" s="47"/>
    </row>
    <row r="7" spans="1:25" ht="33.75" customHeight="1">
      <c r="A7" s="92"/>
      <c r="B7" s="146"/>
      <c r="C7" s="649" t="s">
        <v>356</v>
      </c>
      <c r="D7" s="649"/>
      <c r="E7" s="649"/>
      <c r="F7" s="649"/>
      <c r="G7" s="649"/>
      <c r="H7" s="649"/>
      <c r="I7" s="649"/>
      <c r="J7" s="649"/>
      <c r="K7" s="649"/>
      <c r="L7" s="649"/>
      <c r="M7" s="649"/>
      <c r="N7" s="649"/>
      <c r="O7" s="649"/>
      <c r="P7" s="649"/>
      <c r="Q7" s="258"/>
      <c r="R7" s="258"/>
      <c r="S7" s="258"/>
      <c r="T7" s="248"/>
      <c r="U7" s="141"/>
      <c r="V7" s="47"/>
      <c r="W7" s="47"/>
      <c r="X7" s="47"/>
      <c r="Y7" s="47"/>
    </row>
    <row r="8" spans="1:25" ht="21" customHeight="1">
      <c r="A8" s="92"/>
      <c r="B8" s="146"/>
      <c r="C8" s="649" t="s">
        <v>357</v>
      </c>
      <c r="D8" s="649"/>
      <c r="E8" s="649"/>
      <c r="F8" s="649"/>
      <c r="G8" s="649"/>
      <c r="H8" s="649"/>
      <c r="I8" s="649"/>
      <c r="J8" s="649"/>
      <c r="K8" s="649"/>
      <c r="L8" s="649"/>
      <c r="M8" s="649"/>
      <c r="N8" s="649"/>
      <c r="O8" s="649"/>
      <c r="P8" s="649"/>
      <c r="Q8" s="259"/>
      <c r="R8" s="259"/>
      <c r="S8" s="259"/>
      <c r="T8" s="260"/>
      <c r="U8" s="141"/>
      <c r="V8" s="47"/>
      <c r="W8" s="47"/>
      <c r="X8" s="47"/>
      <c r="Y8" s="47"/>
    </row>
    <row r="9" spans="1:25" ht="21" customHeight="1">
      <c r="A9" s="92"/>
      <c r="B9" s="261"/>
      <c r="C9" s="649"/>
      <c r="D9" s="649"/>
      <c r="E9" s="649"/>
      <c r="F9" s="649"/>
      <c r="G9" s="649"/>
      <c r="H9" s="649"/>
      <c r="I9" s="649"/>
      <c r="J9" s="649"/>
      <c r="K9" s="649"/>
      <c r="L9" s="649"/>
      <c r="M9" s="649"/>
      <c r="N9" s="649"/>
      <c r="O9" s="649"/>
      <c r="P9" s="649"/>
      <c r="Q9" s="47"/>
      <c r="R9" s="47"/>
      <c r="S9" s="47"/>
      <c r="T9" s="185"/>
      <c r="U9" s="141"/>
      <c r="V9" s="47"/>
      <c r="W9" s="47"/>
      <c r="X9" s="47"/>
      <c r="Y9" s="47"/>
    </row>
    <row r="10" spans="1:25" ht="21" customHeight="1">
      <c r="A10" s="92"/>
      <c r="B10" s="145"/>
      <c r="K10" s="48"/>
      <c r="L10" s="48"/>
      <c r="M10" s="48"/>
      <c r="N10" s="48"/>
      <c r="O10" s="48"/>
      <c r="P10" s="48"/>
      <c r="Q10" s="47"/>
      <c r="R10" s="47"/>
      <c r="S10" s="47"/>
      <c r="T10" s="185"/>
      <c r="U10" s="141"/>
      <c r="V10" s="47"/>
      <c r="W10" s="47"/>
      <c r="X10" s="47"/>
      <c r="Y10" s="47"/>
    </row>
    <row r="11" spans="1:25" ht="21" customHeight="1">
      <c r="A11" s="92"/>
      <c r="B11" s="145"/>
      <c r="K11" s="48"/>
      <c r="L11" s="48"/>
      <c r="M11" s="48"/>
      <c r="N11" s="48"/>
      <c r="O11" s="48"/>
      <c r="P11" s="48"/>
      <c r="Q11" s="47"/>
      <c r="R11" s="47"/>
      <c r="S11" s="47"/>
      <c r="T11" s="185"/>
      <c r="U11" s="141"/>
      <c r="V11" s="47"/>
      <c r="W11" s="47"/>
      <c r="X11" s="47"/>
      <c r="Y11" s="47"/>
    </row>
    <row r="12" spans="1:25" ht="21" customHeight="1">
      <c r="A12" s="92"/>
      <c r="B12" s="146"/>
      <c r="G12" s="147"/>
      <c r="H12" s="147"/>
      <c r="K12" s="48"/>
      <c r="L12" s="48"/>
      <c r="M12" s="48"/>
      <c r="N12" s="48"/>
      <c r="O12" s="48"/>
      <c r="P12" s="48"/>
      <c r="Q12" s="47"/>
      <c r="R12" s="47"/>
      <c r="S12" s="47"/>
      <c r="T12" s="185"/>
      <c r="U12" s="141"/>
      <c r="V12" s="47"/>
      <c r="W12" s="47"/>
      <c r="X12" s="47"/>
      <c r="Y12" s="47"/>
    </row>
    <row r="13" spans="1:25" ht="21" customHeight="1">
      <c r="A13" s="92"/>
      <c r="B13" s="146"/>
      <c r="K13" s="48"/>
      <c r="L13" s="48"/>
      <c r="M13" s="48"/>
      <c r="N13" s="48"/>
      <c r="O13" s="48"/>
      <c r="P13" s="48"/>
      <c r="Q13" s="47"/>
      <c r="R13" s="47"/>
      <c r="S13" s="47"/>
      <c r="T13" s="185"/>
      <c r="U13" s="141"/>
      <c r="V13" s="47"/>
      <c r="W13" s="47"/>
      <c r="X13" s="47"/>
      <c r="Y13" s="47"/>
    </row>
    <row r="14" spans="1:25" ht="21" customHeight="1">
      <c r="A14" s="92"/>
      <c r="B14" s="146"/>
      <c r="K14" s="48"/>
      <c r="L14" s="48"/>
      <c r="M14" s="48"/>
      <c r="N14" s="48"/>
      <c r="O14" s="48"/>
      <c r="P14" s="48"/>
      <c r="Q14" s="47"/>
      <c r="R14" s="47"/>
      <c r="S14" s="47"/>
      <c r="T14" s="185"/>
      <c r="U14" s="141"/>
      <c r="V14" s="47"/>
      <c r="W14" s="47"/>
      <c r="X14" s="47"/>
      <c r="Y14" s="47"/>
    </row>
    <row r="15" spans="1:25" ht="14.25" customHeight="1">
      <c r="A15" s="92"/>
      <c r="B15" s="146"/>
      <c r="K15" s="48"/>
      <c r="L15" s="48"/>
      <c r="M15" s="48"/>
      <c r="N15" s="48"/>
      <c r="O15" s="48"/>
      <c r="P15" s="48"/>
      <c r="Q15" s="47"/>
      <c r="R15" s="47"/>
      <c r="S15" s="47"/>
      <c r="T15" s="185"/>
      <c r="U15" s="141"/>
      <c r="V15" s="47"/>
      <c r="W15" s="47"/>
      <c r="X15" s="47"/>
      <c r="Y15" s="47"/>
    </row>
    <row r="16" spans="1:25" ht="14.25" customHeight="1">
      <c r="A16" s="92"/>
      <c r="B16" s="146"/>
      <c r="K16" s="48"/>
      <c r="L16" s="48"/>
      <c r="M16" s="48"/>
      <c r="N16" s="48"/>
      <c r="O16" s="48"/>
      <c r="P16" s="48"/>
      <c r="Q16" s="47"/>
      <c r="R16" s="47"/>
      <c r="S16" s="47"/>
      <c r="T16" s="185"/>
      <c r="U16" s="141"/>
      <c r="V16" s="47"/>
      <c r="W16" s="47"/>
      <c r="X16" s="47"/>
      <c r="Y16" s="47"/>
    </row>
    <row r="17" spans="1:25" ht="14.25" customHeight="1">
      <c r="A17" s="92"/>
      <c r="B17" s="146"/>
      <c r="K17" s="48"/>
      <c r="L17" s="48"/>
      <c r="M17" s="48"/>
      <c r="N17" s="48"/>
      <c r="O17" s="48"/>
      <c r="P17" s="48"/>
      <c r="Q17" s="47"/>
      <c r="R17" s="47"/>
      <c r="S17" s="47"/>
      <c r="T17" s="185"/>
      <c r="U17" s="141"/>
      <c r="V17" s="47"/>
      <c r="W17" s="47"/>
      <c r="X17" s="47"/>
      <c r="Y17" s="47"/>
    </row>
    <row r="18" spans="1:25" ht="15" customHeight="1">
      <c r="A18" s="92"/>
      <c r="B18" s="146"/>
      <c r="K18" s="48"/>
      <c r="L18" s="48"/>
      <c r="M18" s="48"/>
      <c r="N18" s="48"/>
      <c r="O18" s="48"/>
      <c r="P18" s="48"/>
      <c r="Q18" s="47"/>
      <c r="R18" s="47"/>
      <c r="S18" s="47"/>
      <c r="T18" s="185"/>
      <c r="U18" s="141"/>
      <c r="V18" s="47"/>
      <c r="W18" s="47"/>
      <c r="X18" s="47"/>
      <c r="Y18" s="47"/>
    </row>
    <row r="19" spans="1:25" ht="15" customHeight="1">
      <c r="A19" s="92"/>
      <c r="B19" s="8"/>
      <c r="K19" s="48"/>
      <c r="L19" s="48"/>
      <c r="M19" s="48"/>
      <c r="N19" s="48"/>
      <c r="O19" s="48"/>
      <c r="P19" s="48"/>
      <c r="Q19" s="47"/>
      <c r="R19" s="47"/>
      <c r="S19" s="47"/>
      <c r="T19" s="185"/>
      <c r="U19" s="141"/>
      <c r="V19" s="47"/>
      <c r="W19" s="47"/>
      <c r="X19" s="47"/>
      <c r="Y19" s="47"/>
    </row>
    <row r="20" spans="1:25" ht="15">
      <c r="A20" s="92"/>
      <c r="B20" s="8"/>
      <c r="L20" s="48"/>
      <c r="M20" s="48"/>
      <c r="N20" s="48"/>
      <c r="O20" s="48"/>
      <c r="P20" s="48"/>
      <c r="Q20" s="47"/>
      <c r="R20" s="47"/>
      <c r="S20" s="47"/>
      <c r="T20" s="185"/>
      <c r="U20" s="141"/>
      <c r="V20" s="47"/>
      <c r="W20" s="47"/>
      <c r="X20" s="47"/>
      <c r="Y20" s="47"/>
    </row>
    <row r="21" spans="1:25" ht="19.2">
      <c r="A21" s="93"/>
      <c r="B21" s="645"/>
      <c r="C21" s="646"/>
      <c r="D21" s="646"/>
      <c r="E21" s="646"/>
      <c r="F21" s="646"/>
      <c r="G21" s="646"/>
      <c r="H21" s="646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7"/>
      <c r="U21" s="141"/>
      <c r="V21" s="47"/>
      <c r="W21" s="47"/>
      <c r="X21" s="47"/>
      <c r="Y21" s="47"/>
    </row>
    <row r="22" spans="1:25" ht="30" customHeight="1">
      <c r="A22" s="92"/>
      <c r="B22" s="8"/>
      <c r="K22" s="48"/>
      <c r="L22" s="48"/>
      <c r="M22" s="48"/>
      <c r="N22" s="48"/>
      <c r="O22" s="48"/>
      <c r="P22" s="48"/>
      <c r="Q22" s="48"/>
      <c r="R22" s="48"/>
      <c r="S22" s="48"/>
      <c r="T22" s="185"/>
      <c r="U22" s="141"/>
      <c r="V22" s="47"/>
      <c r="W22" s="47"/>
      <c r="X22" s="47"/>
      <c r="Y22" s="47"/>
    </row>
    <row r="23" spans="1:25" ht="22.5" customHeight="1">
      <c r="A23" s="92"/>
      <c r="B23" s="8"/>
      <c r="K23" s="48"/>
      <c r="L23" s="48"/>
      <c r="M23" s="48"/>
      <c r="N23" s="48"/>
      <c r="O23" s="48"/>
      <c r="P23" s="48"/>
      <c r="Q23" s="48"/>
      <c r="R23" s="48"/>
      <c r="S23" s="48"/>
      <c r="T23" s="185"/>
      <c r="U23" s="141"/>
      <c r="V23" s="47"/>
      <c r="W23" s="47"/>
      <c r="X23" s="47"/>
      <c r="Y23" s="47"/>
    </row>
    <row r="24" spans="1:25" ht="20.25" customHeight="1">
      <c r="A24" s="92"/>
      <c r="B24" s="148"/>
      <c r="C24" s="149"/>
      <c r="D24" s="149"/>
      <c r="E24" s="149"/>
      <c r="F24" s="149"/>
      <c r="K24" s="48"/>
      <c r="L24" s="48"/>
      <c r="M24" s="48"/>
      <c r="N24" s="48"/>
      <c r="O24" s="48"/>
      <c r="P24" s="48"/>
      <c r="Q24" s="48"/>
      <c r="R24" s="48"/>
      <c r="S24" s="48"/>
      <c r="T24" s="185"/>
      <c r="U24" s="141"/>
      <c r="V24" s="47"/>
      <c r="W24" s="47"/>
      <c r="X24" s="47"/>
      <c r="Y24" s="47"/>
    </row>
    <row r="25" spans="1:25" ht="63" customHeight="1">
      <c r="A25" s="92"/>
      <c r="B25" s="146"/>
      <c r="L25" s="48"/>
      <c r="M25" s="48"/>
      <c r="N25" s="48"/>
      <c r="O25" s="48"/>
      <c r="P25" s="48"/>
      <c r="Q25" s="48"/>
      <c r="R25" s="48"/>
      <c r="S25" s="48"/>
      <c r="T25" s="185"/>
      <c r="U25" s="141"/>
      <c r="V25" s="47"/>
      <c r="W25" s="143"/>
      <c r="X25" s="143"/>
      <c r="Y25" s="143"/>
    </row>
    <row r="26" spans="1:25" ht="40.5" customHeight="1">
      <c r="A26" s="92"/>
      <c r="B26" s="146"/>
      <c r="L26" s="48"/>
      <c r="M26" s="48"/>
      <c r="N26" s="48"/>
      <c r="O26" s="48"/>
      <c r="P26" s="48"/>
      <c r="Q26" s="48"/>
      <c r="R26" s="48"/>
      <c r="S26" s="48"/>
      <c r="T26" s="185"/>
      <c r="U26" s="141"/>
      <c r="V26" s="47"/>
    </row>
    <row r="27" spans="1:25" ht="25.5" customHeight="1">
      <c r="A27" s="92"/>
      <c r="B27" s="146"/>
      <c r="L27" s="48"/>
      <c r="M27" s="48"/>
      <c r="N27" s="48"/>
      <c r="O27" s="48"/>
      <c r="P27" s="48"/>
      <c r="Q27" s="48"/>
      <c r="R27" s="48"/>
      <c r="S27" s="48"/>
      <c r="T27" s="185"/>
      <c r="U27" s="141"/>
      <c r="V27" s="47"/>
    </row>
    <row r="28" spans="1:25" ht="21.75" customHeight="1">
      <c r="A28" s="92"/>
      <c r="B28" s="146"/>
      <c r="L28" s="48"/>
      <c r="M28" s="48"/>
      <c r="N28" s="48"/>
      <c r="O28" s="48"/>
      <c r="P28" s="48"/>
      <c r="Q28" s="48"/>
      <c r="R28" s="48"/>
      <c r="S28" s="48"/>
      <c r="T28" s="185"/>
      <c r="U28" s="141"/>
      <c r="V28" s="47"/>
    </row>
    <row r="29" spans="1:25" ht="21.75" customHeight="1">
      <c r="A29" s="92"/>
      <c r="B29" s="146"/>
      <c r="L29" s="48"/>
      <c r="M29" s="48"/>
      <c r="N29" s="48"/>
      <c r="O29" s="48"/>
      <c r="P29" s="48"/>
      <c r="Q29" s="48"/>
      <c r="R29" s="48"/>
      <c r="S29" s="48"/>
      <c r="T29" s="185"/>
      <c r="U29" s="141"/>
      <c r="V29" s="47"/>
    </row>
    <row r="30" spans="1:25" ht="21.75" customHeight="1">
      <c r="A30" s="92"/>
      <c r="B30" s="146"/>
      <c r="L30" s="48"/>
      <c r="M30" s="48"/>
      <c r="N30" s="48"/>
      <c r="O30" s="48"/>
      <c r="P30" s="48"/>
      <c r="Q30" s="48"/>
      <c r="R30" s="48"/>
      <c r="S30" s="48"/>
      <c r="T30" s="185"/>
      <c r="U30" s="141"/>
      <c r="V30" s="47"/>
    </row>
    <row r="31" spans="1:25" ht="18.75" customHeight="1">
      <c r="A31" s="92"/>
      <c r="B31" s="146"/>
      <c r="C31" s="665" t="s">
        <v>109</v>
      </c>
      <c r="D31" s="666"/>
      <c r="E31" s="666"/>
      <c r="F31" s="672" t="s">
        <v>364</v>
      </c>
      <c r="G31" s="672"/>
      <c r="H31" s="673"/>
      <c r="J31" s="661" t="s">
        <v>235</v>
      </c>
      <c r="K31" s="662"/>
      <c r="L31" s="662"/>
      <c r="M31" s="662"/>
      <c r="N31" s="650" t="s">
        <v>139</v>
      </c>
      <c r="O31" s="650"/>
      <c r="P31" s="651"/>
      <c r="T31" s="185"/>
      <c r="U31" s="141"/>
      <c r="V31" s="47"/>
    </row>
    <row r="32" spans="1:25" ht="35.25" customHeight="1">
      <c r="A32" s="92"/>
      <c r="B32" s="146"/>
      <c r="C32" s="667"/>
      <c r="D32" s="668"/>
      <c r="E32" s="668"/>
      <c r="F32" s="674"/>
      <c r="G32" s="674"/>
      <c r="H32" s="675"/>
      <c r="J32" s="663"/>
      <c r="K32" s="664"/>
      <c r="L32" s="664"/>
      <c r="M32" s="664"/>
      <c r="N32" s="652"/>
      <c r="O32" s="652"/>
      <c r="P32" s="653"/>
      <c r="T32" s="185"/>
      <c r="U32" s="141"/>
      <c r="V32" s="47"/>
    </row>
    <row r="33" spans="1:36" ht="18.75" customHeight="1">
      <c r="A33" s="92"/>
      <c r="B33" s="146"/>
      <c r="C33" s="669" t="s">
        <v>96</v>
      </c>
      <c r="D33" s="671" t="s">
        <v>110</v>
      </c>
      <c r="E33" s="671"/>
      <c r="F33" s="676" t="s">
        <v>97</v>
      </c>
      <c r="G33" s="654" t="s">
        <v>130</v>
      </c>
      <c r="H33" s="656" t="s">
        <v>358</v>
      </c>
      <c r="J33" s="638" t="s">
        <v>96</v>
      </c>
      <c r="K33" s="658"/>
      <c r="L33" s="638" t="s">
        <v>110</v>
      </c>
      <c r="M33" s="639"/>
      <c r="N33" s="636" t="s">
        <v>97</v>
      </c>
      <c r="O33" s="654" t="s">
        <v>130</v>
      </c>
      <c r="P33" s="656" t="s">
        <v>358</v>
      </c>
      <c r="T33" s="185"/>
      <c r="U33" s="141"/>
      <c r="V33" s="47"/>
    </row>
    <row r="34" spans="1:36" ht="18.75" customHeight="1">
      <c r="A34" s="92"/>
      <c r="B34" s="146"/>
      <c r="C34" s="670"/>
      <c r="D34" s="671"/>
      <c r="E34" s="671"/>
      <c r="F34" s="676"/>
      <c r="G34" s="655"/>
      <c r="H34" s="657"/>
      <c r="J34" s="659"/>
      <c r="K34" s="660"/>
      <c r="L34" s="640"/>
      <c r="M34" s="641"/>
      <c r="N34" s="637"/>
      <c r="O34" s="655"/>
      <c r="P34" s="657"/>
      <c r="T34" s="185"/>
      <c r="U34" s="141"/>
      <c r="V34" s="47"/>
    </row>
    <row r="35" spans="1:36" ht="17.25" customHeight="1">
      <c r="A35" s="92"/>
      <c r="B35" s="146"/>
      <c r="C35" s="713" t="s">
        <v>98</v>
      </c>
      <c r="D35" s="687" t="s">
        <v>731</v>
      </c>
      <c r="E35" s="687"/>
      <c r="F35" s="714" t="s">
        <v>359</v>
      </c>
      <c r="G35" s="683">
        <v>5990</v>
      </c>
      <c r="H35" s="683">
        <v>4790</v>
      </c>
      <c r="J35" s="692" t="s">
        <v>98</v>
      </c>
      <c r="K35" s="693"/>
      <c r="L35" s="698" t="s">
        <v>236</v>
      </c>
      <c r="M35" s="699"/>
      <c r="N35" s="705" t="s">
        <v>587</v>
      </c>
      <c r="O35" s="708">
        <v>5890</v>
      </c>
      <c r="P35" s="708">
        <v>4490</v>
      </c>
      <c r="T35" s="185"/>
      <c r="U35" s="141"/>
      <c r="V35" s="47"/>
    </row>
    <row r="36" spans="1:36" ht="17.25" customHeight="1">
      <c r="A36" s="92"/>
      <c r="B36" s="146"/>
      <c r="C36" s="713"/>
      <c r="D36" s="687"/>
      <c r="E36" s="687"/>
      <c r="F36" s="714"/>
      <c r="G36" s="683"/>
      <c r="H36" s="683"/>
      <c r="J36" s="694"/>
      <c r="K36" s="695"/>
      <c r="L36" s="698" t="s">
        <v>596</v>
      </c>
      <c r="M36" s="699"/>
      <c r="N36" s="706"/>
      <c r="O36" s="709"/>
      <c r="P36" s="709"/>
      <c r="T36" s="185"/>
      <c r="U36" s="141"/>
      <c r="V36" s="47"/>
    </row>
    <row r="37" spans="1:36" ht="17.25" customHeight="1">
      <c r="A37" s="92"/>
      <c r="B37" s="146"/>
      <c r="C37" s="713"/>
      <c r="D37" s="687"/>
      <c r="E37" s="687"/>
      <c r="F37" s="714"/>
      <c r="G37" s="683"/>
      <c r="H37" s="683"/>
      <c r="J37" s="694"/>
      <c r="K37" s="695"/>
      <c r="L37" s="698" t="s">
        <v>241</v>
      </c>
      <c r="M37" s="699"/>
      <c r="N37" s="706"/>
      <c r="O37" s="709"/>
      <c r="P37" s="709"/>
      <c r="T37" s="185"/>
      <c r="U37" s="141"/>
      <c r="V37" s="47"/>
    </row>
    <row r="38" spans="1:36" ht="18" customHeight="1">
      <c r="A38" s="92"/>
      <c r="B38" s="146"/>
      <c r="C38" s="713"/>
      <c r="D38" s="687"/>
      <c r="E38" s="687"/>
      <c r="F38" s="714"/>
      <c r="G38" s="683"/>
      <c r="H38" s="683"/>
      <c r="J38" s="694"/>
      <c r="K38" s="695"/>
      <c r="L38" s="698" t="s">
        <v>237</v>
      </c>
      <c r="M38" s="699"/>
      <c r="N38" s="706"/>
      <c r="O38" s="709"/>
      <c r="P38" s="709"/>
      <c r="T38" s="185"/>
      <c r="U38" s="141"/>
      <c r="V38" s="47"/>
    </row>
    <row r="39" spans="1:36" ht="18" customHeight="1">
      <c r="A39" s="92"/>
      <c r="B39" s="146"/>
      <c r="C39" s="713"/>
      <c r="D39" s="687"/>
      <c r="E39" s="687"/>
      <c r="F39" s="714"/>
      <c r="G39" s="683"/>
      <c r="H39" s="683"/>
      <c r="J39" s="694"/>
      <c r="K39" s="695"/>
      <c r="L39" s="698" t="s">
        <v>597</v>
      </c>
      <c r="M39" s="699"/>
      <c r="N39" s="706"/>
      <c r="O39" s="709"/>
      <c r="P39" s="709"/>
      <c r="T39" s="185"/>
      <c r="U39" s="141"/>
      <c r="V39" s="47"/>
    </row>
    <row r="40" spans="1:36" ht="18" customHeight="1">
      <c r="A40" s="92"/>
      <c r="B40" s="146"/>
      <c r="C40" s="268"/>
      <c r="D40" s="348"/>
      <c r="E40" s="348"/>
      <c r="J40" s="694"/>
      <c r="K40" s="695"/>
      <c r="L40" s="698" t="s">
        <v>238</v>
      </c>
      <c r="M40" s="699"/>
      <c r="N40" s="706"/>
      <c r="O40" s="709"/>
      <c r="P40" s="709"/>
      <c r="T40" s="185"/>
      <c r="U40" s="141"/>
      <c r="V40" s="47"/>
    </row>
    <row r="41" spans="1:36" ht="23.25" customHeight="1">
      <c r="A41" s="92"/>
      <c r="B41" s="146"/>
      <c r="C41" s="262"/>
      <c r="D41" s="262"/>
      <c r="E41" s="262"/>
      <c r="F41" s="262"/>
      <c r="G41" s="262"/>
      <c r="H41" s="262"/>
      <c r="J41" s="694"/>
      <c r="K41" s="695"/>
      <c r="L41" s="698" t="s">
        <v>239</v>
      </c>
      <c r="M41" s="699"/>
      <c r="N41" s="706"/>
      <c r="O41" s="709"/>
      <c r="P41" s="709"/>
      <c r="T41" s="185"/>
      <c r="U41" s="141"/>
      <c r="V41" s="47"/>
    </row>
    <row r="42" spans="1:36" ht="55.5" customHeight="1">
      <c r="A42" s="92"/>
      <c r="B42" s="146"/>
      <c r="C42" s="680" t="s">
        <v>109</v>
      </c>
      <c r="D42" s="680"/>
      <c r="E42" s="680"/>
      <c r="F42" s="682" t="s">
        <v>365</v>
      </c>
      <c r="G42" s="682"/>
      <c r="H42" s="682"/>
      <c r="J42" s="694"/>
      <c r="K42" s="695"/>
      <c r="L42" s="698" t="s">
        <v>598</v>
      </c>
      <c r="M42" s="699"/>
      <c r="N42" s="706"/>
      <c r="O42" s="709"/>
      <c r="P42" s="709"/>
      <c r="T42" s="185"/>
      <c r="U42" s="141"/>
      <c r="V42" s="47"/>
    </row>
    <row r="43" spans="1:36" ht="41.25" customHeight="1">
      <c r="A43" s="92"/>
      <c r="B43" s="146"/>
      <c r="C43" s="249" t="s">
        <v>96</v>
      </c>
      <c r="D43" s="681" t="s">
        <v>110</v>
      </c>
      <c r="E43" s="681"/>
      <c r="F43" s="250" t="s">
        <v>97</v>
      </c>
      <c r="G43" s="251" t="s">
        <v>130</v>
      </c>
      <c r="H43" s="251" t="s">
        <v>358</v>
      </c>
      <c r="J43" s="694"/>
      <c r="K43" s="695"/>
      <c r="L43" s="698" t="s">
        <v>599</v>
      </c>
      <c r="M43" s="699"/>
      <c r="N43" s="706"/>
      <c r="O43" s="709"/>
      <c r="P43" s="709"/>
      <c r="T43" s="185"/>
      <c r="U43" s="141"/>
      <c r="V43" s="47"/>
    </row>
    <row r="44" spans="1:36" ht="20.25" customHeight="1">
      <c r="A44" s="92"/>
      <c r="B44" s="146"/>
      <c r="C44" s="684" t="s">
        <v>98</v>
      </c>
      <c r="D44" s="690"/>
      <c r="E44" s="691"/>
      <c r="F44" s="252" t="s">
        <v>360</v>
      </c>
      <c r="G44" s="303">
        <v>2990</v>
      </c>
      <c r="H44" s="304">
        <v>2290</v>
      </c>
      <c r="J44" s="694"/>
      <c r="K44" s="695"/>
      <c r="L44" s="698" t="s">
        <v>240</v>
      </c>
      <c r="M44" s="699"/>
      <c r="N44" s="706"/>
      <c r="O44" s="709"/>
      <c r="P44" s="709"/>
      <c r="T44" s="185"/>
      <c r="U44" s="141"/>
      <c r="V44" s="47"/>
      <c r="X44" s="47"/>
      <c r="Y44" s="47"/>
    </row>
    <row r="45" spans="1:36" ht="23.25" customHeight="1">
      <c r="A45" s="92"/>
      <c r="B45" s="263"/>
      <c r="C45" s="685"/>
      <c r="D45" s="690"/>
      <c r="E45" s="691"/>
      <c r="F45" s="700" t="s">
        <v>361</v>
      </c>
      <c r="G45" s="701"/>
      <c r="H45" s="702"/>
      <c r="I45" s="48"/>
      <c r="J45" s="694"/>
      <c r="K45" s="695"/>
      <c r="L45" s="698" t="s">
        <v>600</v>
      </c>
      <c r="M45" s="699"/>
      <c r="N45" s="706"/>
      <c r="O45" s="709"/>
      <c r="P45" s="709"/>
      <c r="T45" s="264"/>
      <c r="U45" s="141"/>
      <c r="V45" s="47"/>
      <c r="X45" s="47"/>
      <c r="Y45" s="47"/>
    </row>
    <row r="46" spans="1:36" ht="20.25" customHeight="1">
      <c r="A46" s="92"/>
      <c r="B46" s="263"/>
      <c r="C46" s="685"/>
      <c r="D46" s="678" t="s">
        <v>588</v>
      </c>
      <c r="E46" s="679"/>
      <c r="F46" s="253" t="s">
        <v>641</v>
      </c>
      <c r="G46" s="302">
        <v>590</v>
      </c>
      <c r="H46" s="302">
        <v>415</v>
      </c>
      <c r="I46" s="48"/>
      <c r="J46" s="694"/>
      <c r="K46" s="695"/>
      <c r="L46" s="698" t="s">
        <v>601</v>
      </c>
      <c r="M46" s="699"/>
      <c r="N46" s="706"/>
      <c r="O46" s="709"/>
      <c r="P46" s="709"/>
      <c r="T46" s="264"/>
      <c r="U46" s="141"/>
      <c r="V46" s="47"/>
      <c r="X46" s="47"/>
      <c r="Y46" s="47"/>
    </row>
    <row r="47" spans="1:36" ht="23.25" customHeight="1">
      <c r="A47" s="92"/>
      <c r="B47" s="263"/>
      <c r="C47" s="685"/>
      <c r="D47" s="678" t="s">
        <v>371</v>
      </c>
      <c r="E47" s="679"/>
      <c r="F47" s="253" t="s">
        <v>362</v>
      </c>
      <c r="G47" s="302">
        <v>590</v>
      </c>
      <c r="H47" s="302">
        <v>415</v>
      </c>
      <c r="I47" s="48"/>
      <c r="J47" s="694"/>
      <c r="K47" s="695"/>
      <c r="L47" s="698" t="s">
        <v>602</v>
      </c>
      <c r="M47" s="699"/>
      <c r="N47" s="706"/>
      <c r="O47" s="709"/>
      <c r="P47" s="709"/>
      <c r="T47" s="264"/>
      <c r="U47" s="141"/>
      <c r="V47" s="47"/>
      <c r="X47" s="47"/>
      <c r="Y47" s="47"/>
    </row>
    <row r="48" spans="1:36" ht="23.25" customHeight="1">
      <c r="A48" s="92"/>
      <c r="B48" s="263"/>
      <c r="C48" s="685"/>
      <c r="D48" s="678" t="s">
        <v>372</v>
      </c>
      <c r="E48" s="679"/>
      <c r="F48" s="253" t="s">
        <v>363</v>
      </c>
      <c r="G48" s="302">
        <v>590</v>
      </c>
      <c r="H48" s="302">
        <v>415</v>
      </c>
      <c r="I48" s="48"/>
      <c r="J48" s="694"/>
      <c r="K48" s="695"/>
      <c r="L48" s="698" t="s">
        <v>603</v>
      </c>
      <c r="M48" s="699"/>
      <c r="N48" s="706"/>
      <c r="O48" s="709"/>
      <c r="P48" s="709"/>
      <c r="T48" s="264"/>
      <c r="U48" s="141"/>
      <c r="V48" s="47"/>
      <c r="X48" s="143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</row>
    <row r="49" spans="1:36" ht="23.25" customHeight="1">
      <c r="A49" s="92"/>
      <c r="B49" s="263"/>
      <c r="C49" s="685"/>
      <c r="D49" s="427" t="s">
        <v>732</v>
      </c>
      <c r="E49" s="428"/>
      <c r="F49" s="253" t="s">
        <v>362</v>
      </c>
      <c r="G49" s="302">
        <v>590</v>
      </c>
      <c r="H49" s="302">
        <v>415</v>
      </c>
      <c r="I49" s="48"/>
      <c r="J49" s="694"/>
      <c r="K49" s="695"/>
      <c r="L49" s="698" t="s">
        <v>604</v>
      </c>
      <c r="M49" s="699"/>
      <c r="N49" s="706"/>
      <c r="O49" s="709"/>
      <c r="P49" s="709"/>
      <c r="T49" s="264"/>
      <c r="U49" s="141"/>
      <c r="V49" s="4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</row>
    <row r="50" spans="1:36" ht="25.5" customHeight="1">
      <c r="A50" s="92"/>
      <c r="B50" s="263"/>
      <c r="C50" s="685"/>
      <c r="D50" s="678" t="s">
        <v>373</v>
      </c>
      <c r="E50" s="679"/>
      <c r="F50" s="253" t="s">
        <v>362</v>
      </c>
      <c r="G50" s="302">
        <v>590</v>
      </c>
      <c r="H50" s="302">
        <v>415</v>
      </c>
      <c r="I50" s="48"/>
      <c r="J50" s="694"/>
      <c r="K50" s="695"/>
      <c r="L50" s="698" t="s">
        <v>605</v>
      </c>
      <c r="M50" s="699"/>
      <c r="N50" s="706"/>
      <c r="O50" s="709"/>
      <c r="P50" s="709"/>
      <c r="T50" s="264"/>
      <c r="U50" s="141"/>
      <c r="V50" s="47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  <c r="AI50" s="254"/>
      <c r="AJ50" s="254"/>
    </row>
    <row r="51" spans="1:36" ht="28.5" customHeight="1">
      <c r="A51" s="92"/>
      <c r="B51" s="263"/>
      <c r="C51" s="685"/>
      <c r="D51" s="678" t="s">
        <v>374</v>
      </c>
      <c r="E51" s="679"/>
      <c r="F51" s="253" t="s">
        <v>363</v>
      </c>
      <c r="G51" s="302">
        <v>590</v>
      </c>
      <c r="H51" s="302">
        <v>415</v>
      </c>
      <c r="I51" s="48"/>
      <c r="J51" s="694"/>
      <c r="K51" s="695"/>
      <c r="L51" s="698" t="s">
        <v>606</v>
      </c>
      <c r="M51" s="699"/>
      <c r="N51" s="706"/>
      <c r="O51" s="709"/>
      <c r="P51" s="709"/>
      <c r="T51" s="360"/>
      <c r="U51" s="141"/>
      <c r="V51" s="47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</row>
    <row r="52" spans="1:36" ht="23.25" customHeight="1">
      <c r="A52" s="92"/>
      <c r="B52" s="263"/>
      <c r="C52" s="685"/>
      <c r="D52" s="678" t="s">
        <v>375</v>
      </c>
      <c r="E52" s="679"/>
      <c r="F52" s="253" t="s">
        <v>362</v>
      </c>
      <c r="G52" s="302">
        <v>590</v>
      </c>
      <c r="H52" s="302">
        <v>415</v>
      </c>
      <c r="I52" s="48"/>
      <c r="J52" s="696"/>
      <c r="K52" s="697"/>
      <c r="L52" s="698" t="s">
        <v>607</v>
      </c>
      <c r="M52" s="699"/>
      <c r="N52" s="707"/>
      <c r="O52" s="710"/>
      <c r="P52" s="710"/>
      <c r="T52" s="360"/>
      <c r="U52" s="141"/>
      <c r="V52" s="47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5"/>
    </row>
    <row r="53" spans="1:36" ht="23.25" customHeight="1">
      <c r="A53" s="92"/>
      <c r="B53" s="263"/>
      <c r="C53" s="686"/>
      <c r="D53" s="678" t="s">
        <v>376</v>
      </c>
      <c r="E53" s="679"/>
      <c r="F53" s="253" t="s">
        <v>362</v>
      </c>
      <c r="G53" s="302">
        <v>590</v>
      </c>
      <c r="H53" s="302">
        <v>415</v>
      </c>
      <c r="I53" s="48"/>
      <c r="T53" s="360"/>
      <c r="U53" s="141"/>
      <c r="V53" s="47"/>
      <c r="W53" s="47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5"/>
    </row>
    <row r="54" spans="1:36" ht="60" customHeight="1">
      <c r="A54" s="92"/>
      <c r="B54" s="263"/>
      <c r="C54" s="268"/>
      <c r="D54" s="677"/>
      <c r="E54" s="677"/>
      <c r="F54" s="269"/>
      <c r="G54" s="270"/>
      <c r="H54" s="270"/>
      <c r="I54" s="48"/>
      <c r="J54" s="711" t="s">
        <v>366</v>
      </c>
      <c r="K54" s="711"/>
      <c r="L54" s="711"/>
      <c r="M54" s="711"/>
      <c r="N54" s="711"/>
      <c r="O54" s="711"/>
      <c r="P54" s="711"/>
      <c r="Q54" s="711"/>
      <c r="R54" s="711"/>
      <c r="S54" s="711"/>
      <c r="T54" s="712"/>
      <c r="U54" s="141"/>
      <c r="V54" s="47"/>
      <c r="W54" s="47"/>
      <c r="X54" s="255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</row>
    <row r="55" spans="1:36" ht="25.5" customHeight="1">
      <c r="A55" s="92"/>
      <c r="B55" s="263"/>
      <c r="C55" s="268"/>
      <c r="D55" s="677"/>
      <c r="E55" s="677"/>
      <c r="F55" s="269"/>
      <c r="G55" s="270"/>
      <c r="H55" s="270"/>
      <c r="I55" s="48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5"/>
      <c r="U55" s="141"/>
      <c r="V55" s="47"/>
      <c r="W55" s="47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</row>
    <row r="56" spans="1:36" ht="23.25" customHeight="1">
      <c r="A56" s="92"/>
      <c r="B56" s="263"/>
      <c r="C56" s="268"/>
      <c r="D56" s="677"/>
      <c r="E56" s="677"/>
      <c r="F56" s="269"/>
      <c r="G56" s="270"/>
      <c r="H56" s="270"/>
      <c r="I56" s="48"/>
      <c r="J56" s="350" t="s">
        <v>367</v>
      </c>
      <c r="K56" s="350"/>
      <c r="L56" s="350"/>
      <c r="M56" s="350"/>
      <c r="N56" s="350"/>
      <c r="O56" s="350"/>
      <c r="P56" s="350"/>
      <c r="Q56" s="350"/>
      <c r="R56" s="350"/>
      <c r="S56" s="350"/>
      <c r="T56" s="351"/>
      <c r="U56" s="141"/>
      <c r="V56" s="47"/>
      <c r="W56" s="47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</row>
    <row r="57" spans="1:36" ht="23.25" customHeight="1">
      <c r="A57" s="92"/>
      <c r="B57" s="263"/>
      <c r="C57" s="268"/>
      <c r="D57" s="677"/>
      <c r="E57" s="677"/>
      <c r="F57" s="269"/>
      <c r="G57" s="270"/>
      <c r="H57" s="270"/>
      <c r="I57" s="48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1"/>
      <c r="U57" s="141"/>
      <c r="V57" s="47"/>
      <c r="W57" s="47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</row>
    <row r="58" spans="1:36" ht="23.25" customHeight="1">
      <c r="A58" s="92"/>
      <c r="B58" s="263"/>
      <c r="C58" s="268"/>
      <c r="D58" s="677"/>
      <c r="E58" s="677"/>
      <c r="F58" s="269"/>
      <c r="G58" s="270"/>
      <c r="H58" s="270"/>
      <c r="I58" s="48"/>
      <c r="J58" s="703" t="s">
        <v>368</v>
      </c>
      <c r="K58" s="703"/>
      <c r="L58" s="703"/>
      <c r="M58" s="703"/>
      <c r="N58" s="703"/>
      <c r="O58" s="703"/>
      <c r="P58" s="703"/>
      <c r="Q58" s="703"/>
      <c r="R58" s="703"/>
      <c r="S58" s="703"/>
      <c r="T58" s="704"/>
      <c r="U58" s="141"/>
      <c r="V58" s="47"/>
      <c r="W58" s="47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</row>
    <row r="59" spans="1:36" ht="23.25" customHeight="1">
      <c r="A59" s="92"/>
      <c r="B59" s="263"/>
      <c r="C59" s="268"/>
      <c r="D59" s="677"/>
      <c r="E59" s="677"/>
      <c r="F59" s="269"/>
      <c r="G59" s="270"/>
      <c r="H59" s="270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264"/>
      <c r="U59" s="141"/>
      <c r="V59" s="47"/>
      <c r="W59" s="47"/>
      <c r="X59" s="47"/>
      <c r="Y59" s="47"/>
    </row>
    <row r="60" spans="1:36" ht="23.25" customHeight="1">
      <c r="A60" s="92"/>
      <c r="B60" s="263"/>
      <c r="C60" s="268"/>
      <c r="D60" s="349"/>
      <c r="E60" s="349"/>
      <c r="F60" s="269"/>
      <c r="G60" s="270"/>
      <c r="H60" s="270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264"/>
      <c r="U60" s="141"/>
      <c r="V60" s="47"/>
      <c r="W60" s="47"/>
      <c r="X60" s="47"/>
      <c r="Y60" s="47"/>
    </row>
    <row r="61" spans="1:36" ht="23.25" customHeight="1">
      <c r="A61" s="92"/>
      <c r="B61" s="263"/>
      <c r="C61" s="268"/>
      <c r="D61" s="349"/>
      <c r="E61" s="349"/>
      <c r="F61" s="269"/>
      <c r="G61" s="270"/>
      <c r="H61" s="270"/>
      <c r="I61" s="48"/>
      <c r="J61" s="688" t="s">
        <v>369</v>
      </c>
      <c r="K61" s="688"/>
      <c r="L61" s="688"/>
      <c r="M61" s="688"/>
      <c r="N61" s="688"/>
      <c r="O61" s="688"/>
      <c r="P61" s="688"/>
      <c r="Q61" s="688"/>
      <c r="R61" s="688"/>
      <c r="S61" s="688"/>
      <c r="T61" s="689"/>
      <c r="U61" s="141"/>
      <c r="V61" s="47"/>
      <c r="W61" s="47"/>
      <c r="X61" s="47"/>
      <c r="Y61" s="47"/>
    </row>
    <row r="62" spans="1:36" ht="23.25" customHeight="1">
      <c r="A62" s="92"/>
      <c r="B62" s="263"/>
      <c r="C62" s="268"/>
      <c r="D62" s="349"/>
      <c r="E62" s="349"/>
      <c r="F62" s="269"/>
      <c r="G62" s="270"/>
      <c r="H62" s="270"/>
      <c r="I62" s="48"/>
      <c r="J62" s="688"/>
      <c r="K62" s="688"/>
      <c r="L62" s="688"/>
      <c r="M62" s="688"/>
      <c r="N62" s="688"/>
      <c r="O62" s="688"/>
      <c r="P62" s="688"/>
      <c r="Q62" s="688"/>
      <c r="R62" s="688"/>
      <c r="S62" s="688"/>
      <c r="T62" s="689"/>
      <c r="U62" s="141"/>
      <c r="V62" s="47"/>
      <c r="W62" s="47"/>
      <c r="X62" s="47"/>
      <c r="Y62" s="47"/>
    </row>
    <row r="63" spans="1:36" ht="23.25" customHeight="1">
      <c r="A63" s="92"/>
      <c r="B63" s="263"/>
      <c r="C63" s="268"/>
      <c r="D63" s="349"/>
      <c r="E63" s="349"/>
      <c r="F63" s="269"/>
      <c r="G63" s="270"/>
      <c r="H63" s="270"/>
      <c r="I63" s="48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3"/>
      <c r="U63" s="141"/>
      <c r="V63" s="47"/>
      <c r="W63" s="47"/>
      <c r="X63" s="47"/>
      <c r="Y63" s="47"/>
    </row>
    <row r="64" spans="1:36" ht="12.75" customHeight="1">
      <c r="A64" s="92"/>
      <c r="B64" s="426"/>
      <c r="C64" s="426"/>
      <c r="D64" s="426"/>
      <c r="E64" s="426"/>
      <c r="F64" s="426"/>
      <c r="G64" s="426"/>
      <c r="H64" s="426"/>
      <c r="I64" s="426"/>
      <c r="J64" s="426"/>
      <c r="K64" s="426"/>
      <c r="L64" s="426"/>
      <c r="M64" s="426"/>
      <c r="N64" s="426"/>
      <c r="O64" s="426"/>
      <c r="P64" s="426"/>
      <c r="Q64" s="426"/>
      <c r="R64" s="426"/>
      <c r="S64" s="426"/>
      <c r="T64" s="426"/>
      <c r="U64" s="141"/>
      <c r="V64" s="47"/>
      <c r="W64" s="47"/>
      <c r="X64" s="47"/>
      <c r="Y64" s="47"/>
    </row>
    <row r="65" spans="1:21" ht="30" customHeight="1">
      <c r="A65" s="92"/>
      <c r="B65" s="328"/>
      <c r="C65" s="329"/>
      <c r="D65" s="329"/>
      <c r="E65" s="329"/>
      <c r="F65" s="329"/>
      <c r="G65" s="329"/>
      <c r="H65" s="329"/>
      <c r="I65" s="329"/>
      <c r="J65" s="329"/>
      <c r="K65" s="329"/>
      <c r="L65" s="329"/>
      <c r="M65" s="329"/>
      <c r="N65" s="329"/>
      <c r="O65" s="329"/>
      <c r="P65" s="329"/>
      <c r="Q65" s="329"/>
      <c r="R65" s="329"/>
      <c r="S65" s="329"/>
      <c r="T65" s="329"/>
      <c r="U65" s="329"/>
    </row>
    <row r="66" spans="1:21">
      <c r="A66" s="92"/>
      <c r="B66" s="213"/>
      <c r="C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</row>
    <row r="67" spans="1:21">
      <c r="A67" s="92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</row>
    <row r="68" spans="1:21">
      <c r="A68" s="92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</row>
    <row r="69" spans="1:21">
      <c r="A69" s="92"/>
    </row>
    <row r="70" spans="1:21">
      <c r="A70" s="92"/>
    </row>
    <row r="71" spans="1:21">
      <c r="A71" s="92"/>
    </row>
    <row r="72" spans="1:21">
      <c r="A72" s="92"/>
    </row>
    <row r="73" spans="1:21">
      <c r="A73" s="92"/>
    </row>
    <row r="74" spans="1:21">
      <c r="A74" s="92"/>
    </row>
    <row r="75" spans="1:21">
      <c r="A75" s="92"/>
    </row>
    <row r="76" spans="1:21">
      <c r="A76" s="92"/>
    </row>
    <row r="77" spans="1:21">
      <c r="A77" s="92"/>
    </row>
    <row r="78" spans="1:21">
      <c r="A78" s="92"/>
    </row>
    <row r="79" spans="1:21">
      <c r="A79" s="92"/>
    </row>
    <row r="80" spans="1:21">
      <c r="A80" s="92"/>
    </row>
    <row r="81" spans="1:1">
      <c r="A81" s="92"/>
    </row>
    <row r="82" spans="1:1">
      <c r="A82" s="92"/>
    </row>
    <row r="83" spans="1:1">
      <c r="A83" s="92"/>
    </row>
    <row r="84" spans="1:1">
      <c r="A84" s="92"/>
    </row>
    <row r="85" spans="1:1">
      <c r="A85" s="92"/>
    </row>
    <row r="86" spans="1:1">
      <c r="A86" s="92"/>
    </row>
    <row r="87" spans="1:1">
      <c r="A87" s="92"/>
    </row>
    <row r="88" spans="1:1">
      <c r="A88" s="92"/>
    </row>
    <row r="89" spans="1:1">
      <c r="A89" s="92"/>
    </row>
    <row r="90" spans="1:1">
      <c r="A90" s="92"/>
    </row>
    <row r="91" spans="1:1">
      <c r="A91" s="92"/>
    </row>
    <row r="92" spans="1:1">
      <c r="A92" s="92"/>
    </row>
    <row r="93" spans="1:1">
      <c r="A93" s="92"/>
    </row>
    <row r="94" spans="1:1">
      <c r="A94" s="140"/>
    </row>
    <row r="95" spans="1:1">
      <c r="A95" s="92"/>
    </row>
    <row r="96" spans="1:1">
      <c r="A96" s="92"/>
    </row>
    <row r="97" spans="1:1">
      <c r="A97" s="92"/>
    </row>
    <row r="98" spans="1:1">
      <c r="A98" s="92"/>
    </row>
    <row r="99" spans="1:1">
      <c r="A99" s="92"/>
    </row>
    <row r="100" spans="1:1">
      <c r="A100" s="92"/>
    </row>
    <row r="101" spans="1:1">
      <c r="A101" s="92"/>
    </row>
    <row r="102" spans="1:1">
      <c r="A102" s="92"/>
    </row>
    <row r="103" spans="1:1">
      <c r="A103" s="92"/>
    </row>
    <row r="104" spans="1:1">
      <c r="A104" s="92"/>
    </row>
    <row r="105" spans="1:1">
      <c r="A105" s="92"/>
    </row>
    <row r="106" spans="1:1">
      <c r="A106" s="92"/>
    </row>
    <row r="107" spans="1:1">
      <c r="A107" s="92"/>
    </row>
    <row r="108" spans="1:1">
      <c r="A108" s="92"/>
    </row>
    <row r="109" spans="1:1">
      <c r="A109" s="92"/>
    </row>
    <row r="110" spans="1:1">
      <c r="A110" s="92"/>
    </row>
    <row r="111" spans="1:1">
      <c r="A111" s="92"/>
    </row>
    <row r="112" spans="1:1">
      <c r="A112" s="92"/>
    </row>
    <row r="113" spans="1:1">
      <c r="A113" s="92"/>
    </row>
    <row r="114" spans="1:1">
      <c r="A114" s="92"/>
    </row>
    <row r="115" spans="1:1">
      <c r="A115" s="92"/>
    </row>
    <row r="116" spans="1:1">
      <c r="A116" s="92"/>
    </row>
    <row r="117" spans="1:1">
      <c r="A117" s="92"/>
    </row>
    <row r="118" spans="1:1">
      <c r="A118" s="92"/>
    </row>
    <row r="119" spans="1:1">
      <c r="A119" s="92"/>
    </row>
    <row r="120" spans="1:1">
      <c r="A120" s="92"/>
    </row>
    <row r="121" spans="1:1">
      <c r="A121" s="92"/>
    </row>
    <row r="122" spans="1:1">
      <c r="A122" s="92"/>
    </row>
    <row r="123" spans="1:1">
      <c r="A123" s="92"/>
    </row>
    <row r="124" spans="1:1">
      <c r="A124" s="92"/>
    </row>
  </sheetData>
  <mergeCells count="69">
    <mergeCell ref="C35:C39"/>
    <mergeCell ref="F35:F39"/>
    <mergeCell ref="G35:G39"/>
    <mergeCell ref="L38:M38"/>
    <mergeCell ref="L39:M39"/>
    <mergeCell ref="L36:M36"/>
    <mergeCell ref="J58:T58"/>
    <mergeCell ref="N35:N52"/>
    <mergeCell ref="O35:O52"/>
    <mergeCell ref="J54:T54"/>
    <mergeCell ref="L40:M40"/>
    <mergeCell ref="P35:P52"/>
    <mergeCell ref="L48:M48"/>
    <mergeCell ref="L49:M49"/>
    <mergeCell ref="L50:M50"/>
    <mergeCell ref="L51:M51"/>
    <mergeCell ref="L52:M52"/>
    <mergeCell ref="L41:M41"/>
    <mergeCell ref="L42:M42"/>
    <mergeCell ref="L43:M43"/>
    <mergeCell ref="L44:M44"/>
    <mergeCell ref="J61:T62"/>
    <mergeCell ref="D51:E51"/>
    <mergeCell ref="D44:E44"/>
    <mergeCell ref="D45:E45"/>
    <mergeCell ref="D47:E47"/>
    <mergeCell ref="D48:E48"/>
    <mergeCell ref="D50:E50"/>
    <mergeCell ref="D52:E52"/>
    <mergeCell ref="J35:K52"/>
    <mergeCell ref="L35:M35"/>
    <mergeCell ref="D59:E59"/>
    <mergeCell ref="L46:M46"/>
    <mergeCell ref="L47:M47"/>
    <mergeCell ref="L45:M45"/>
    <mergeCell ref="F45:H45"/>
    <mergeCell ref="L37:M37"/>
    <mergeCell ref="F33:F34"/>
    <mergeCell ref="G33:G34"/>
    <mergeCell ref="H33:H34"/>
    <mergeCell ref="D58:E58"/>
    <mergeCell ref="D53:E53"/>
    <mergeCell ref="D54:E54"/>
    <mergeCell ref="D55:E55"/>
    <mergeCell ref="D56:E56"/>
    <mergeCell ref="D57:E57"/>
    <mergeCell ref="C42:E42"/>
    <mergeCell ref="D43:E43"/>
    <mergeCell ref="F42:H42"/>
    <mergeCell ref="D46:E46"/>
    <mergeCell ref="H35:H39"/>
    <mergeCell ref="C44:C53"/>
    <mergeCell ref="D35:E39"/>
    <mergeCell ref="N33:N34"/>
    <mergeCell ref="L33:M34"/>
    <mergeCell ref="B5:T5"/>
    <mergeCell ref="B21:T21"/>
    <mergeCell ref="C6:P6"/>
    <mergeCell ref="C7:P7"/>
    <mergeCell ref="C8:P9"/>
    <mergeCell ref="N31:P32"/>
    <mergeCell ref="O33:O34"/>
    <mergeCell ref="P33:P34"/>
    <mergeCell ref="J33:K34"/>
    <mergeCell ref="J31:M32"/>
    <mergeCell ref="C31:E32"/>
    <mergeCell ref="C33:C34"/>
    <mergeCell ref="D33:E34"/>
    <mergeCell ref="F31:H32"/>
  </mergeCells>
  <hyperlinks>
    <hyperlink ref="B3:D3" location="Содержание!A1" display="К СОДЕРЖАНИЮ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O386"/>
  <sheetViews>
    <sheetView showGridLines="0" zoomScaleNormal="100" workbookViewId="0">
      <pane xSplit="3" ySplit="13" topLeftCell="D101" activePane="bottomRight" state="frozen"/>
      <selection pane="topRight" activeCell="D1" sqref="D1"/>
      <selection pane="bottomLeft" activeCell="A10" sqref="A10"/>
      <selection pane="bottomRight" activeCell="Q126" sqref="Q126"/>
    </sheetView>
  </sheetViews>
  <sheetFormatPr defaultRowHeight="14.4"/>
  <cols>
    <col min="1" max="1" width="1.6640625" customWidth="1"/>
    <col min="2" max="2" width="24" customWidth="1"/>
    <col min="3" max="3" width="19.88671875" customWidth="1"/>
    <col min="4" max="4" width="12.21875" customWidth="1"/>
    <col min="5" max="5" width="12.109375" customWidth="1"/>
    <col min="6" max="6" width="14.109375" bestFit="1" customWidth="1"/>
    <col min="7" max="7" width="7.77734375" customWidth="1"/>
    <col min="8" max="8" width="13.5546875" style="419" customWidth="1"/>
    <col min="9" max="9" width="60.77734375" bestFit="1" customWidth="1"/>
  </cols>
  <sheetData>
    <row r="2" spans="1:15">
      <c r="D2" s="12"/>
      <c r="E2" s="12"/>
      <c r="F2" s="12"/>
    </row>
    <row r="3" spans="1:15">
      <c r="D3" s="12"/>
      <c r="E3" s="12"/>
      <c r="F3" s="12"/>
    </row>
    <row r="4" spans="1:15">
      <c r="D4" s="12"/>
      <c r="E4" s="12"/>
      <c r="F4" s="12"/>
    </row>
    <row r="5" spans="1:15">
      <c r="D5" s="12"/>
      <c r="E5" s="12"/>
      <c r="F5" s="12"/>
    </row>
    <row r="6" spans="1:15">
      <c r="D6" s="12"/>
      <c r="E6" s="12"/>
      <c r="F6" s="12"/>
    </row>
    <row r="7" spans="1:15" ht="8.25" customHeight="1">
      <c r="A7" s="1"/>
      <c r="D7" s="12"/>
      <c r="E7" s="12"/>
      <c r="F7" s="28"/>
      <c r="J7" s="210"/>
      <c r="K7" s="210"/>
      <c r="L7" s="210"/>
      <c r="M7" s="210"/>
      <c r="N7" s="210"/>
      <c r="O7" s="1"/>
    </row>
    <row r="8" spans="1:15">
      <c r="A8" s="1"/>
      <c r="B8" s="1"/>
      <c r="C8" s="1"/>
      <c r="D8" s="156" t="s">
        <v>250</v>
      </c>
      <c r="E8" s="82">
        <v>0</v>
      </c>
      <c r="F8" s="23"/>
      <c r="G8" s="1"/>
      <c r="H8" s="420"/>
      <c r="I8" s="6"/>
    </row>
    <row r="9" spans="1:15">
      <c r="A9" s="1"/>
      <c r="B9" s="1"/>
      <c r="C9" s="1"/>
      <c r="D9" s="156" t="s">
        <v>249</v>
      </c>
      <c r="E9" s="82">
        <v>0</v>
      </c>
      <c r="F9" s="23"/>
      <c r="G9" s="1"/>
      <c r="H9" s="420"/>
      <c r="I9" s="6"/>
    </row>
    <row r="10" spans="1:15" ht="17.399999999999999">
      <c r="A10" s="1"/>
      <c r="B10" s="378"/>
      <c r="C10" s="379"/>
      <c r="D10" s="377" t="s">
        <v>61</v>
      </c>
      <c r="E10" s="82">
        <v>0</v>
      </c>
      <c r="F10" s="23"/>
      <c r="G10" s="1"/>
      <c r="H10" s="420"/>
      <c r="I10" s="6"/>
    </row>
    <row r="11" spans="1:15" ht="21">
      <c r="A11" s="1"/>
      <c r="B11" s="715" t="s">
        <v>80</v>
      </c>
      <c r="C11" s="715"/>
      <c r="D11" s="23"/>
      <c r="E11" s="98"/>
      <c r="F11" s="23"/>
      <c r="G11" s="1"/>
      <c r="H11" s="420"/>
      <c r="I11" s="6"/>
    </row>
    <row r="12" spans="1:15">
      <c r="A12" s="1"/>
      <c r="B12" s="5"/>
      <c r="C12" s="5"/>
      <c r="D12" s="125"/>
      <c r="E12" s="157"/>
      <c r="F12" s="125"/>
      <c r="G12" s="5"/>
      <c r="H12" s="421"/>
      <c r="I12" s="7"/>
    </row>
    <row r="13" spans="1:15" ht="26.4">
      <c r="A13" s="1"/>
      <c r="B13" s="151" t="s">
        <v>42</v>
      </c>
      <c r="C13" s="151" t="s">
        <v>43</v>
      </c>
      <c r="D13" s="152" t="s">
        <v>130</v>
      </c>
      <c r="E13" s="153" t="s">
        <v>125</v>
      </c>
      <c r="F13" s="154" t="s">
        <v>129</v>
      </c>
      <c r="G13" s="152" t="s">
        <v>127</v>
      </c>
      <c r="H13" s="422" t="s">
        <v>612</v>
      </c>
      <c r="I13" s="155" t="s">
        <v>56</v>
      </c>
    </row>
    <row r="14" spans="1:15" ht="15">
      <c r="A14" s="2"/>
      <c r="B14" s="4" t="s">
        <v>359</v>
      </c>
      <c r="C14" s="3" t="s">
        <v>126</v>
      </c>
      <c r="D14" s="162">
        <v>5990</v>
      </c>
      <c r="E14" s="163"/>
      <c r="F14" s="164">
        <v>4790</v>
      </c>
      <c r="G14" s="165" t="s">
        <v>613</v>
      </c>
      <c r="H14" s="423"/>
      <c r="I14" s="166" t="s">
        <v>128</v>
      </c>
    </row>
    <row r="15" spans="1:15" ht="15">
      <c r="A15" s="2"/>
      <c r="B15" s="4" t="s">
        <v>360</v>
      </c>
      <c r="C15" s="3" t="s">
        <v>126</v>
      </c>
      <c r="D15" s="162">
        <v>2990</v>
      </c>
      <c r="E15" s="163"/>
      <c r="F15" s="164">
        <v>2290</v>
      </c>
      <c r="G15" s="165" t="s">
        <v>613</v>
      </c>
      <c r="H15" s="423"/>
      <c r="I15" s="166" t="s">
        <v>128</v>
      </c>
    </row>
    <row r="16" spans="1:15" ht="15">
      <c r="A16" s="2"/>
      <c r="B16" s="4" t="s">
        <v>587</v>
      </c>
      <c r="C16" s="3" t="s">
        <v>126</v>
      </c>
      <c r="D16" s="162">
        <v>4890</v>
      </c>
      <c r="E16" s="163"/>
      <c r="F16" s="164">
        <v>4490</v>
      </c>
      <c r="G16" s="165" t="s">
        <v>613</v>
      </c>
      <c r="H16" s="423"/>
      <c r="I16" s="166" t="s">
        <v>128</v>
      </c>
    </row>
    <row r="17" spans="1:9" ht="15">
      <c r="A17" s="2"/>
      <c r="B17" s="4" t="s">
        <v>272</v>
      </c>
      <c r="C17" s="3" t="s">
        <v>288</v>
      </c>
      <c r="D17" s="162">
        <v>4000</v>
      </c>
      <c r="E17" s="286"/>
      <c r="F17" s="164">
        <v>3200</v>
      </c>
      <c r="G17" s="165" t="s">
        <v>613</v>
      </c>
      <c r="H17" s="423"/>
      <c r="I17" s="166" t="s">
        <v>289</v>
      </c>
    </row>
    <row r="18" spans="1:9" ht="15">
      <c r="A18" s="2"/>
      <c r="B18" s="4" t="s">
        <v>274</v>
      </c>
      <c r="C18" s="3" t="s">
        <v>288</v>
      </c>
      <c r="D18" s="162">
        <v>4690</v>
      </c>
      <c r="E18" s="286"/>
      <c r="F18" s="164">
        <v>3750</v>
      </c>
      <c r="G18" s="165" t="s">
        <v>613</v>
      </c>
      <c r="H18" s="423"/>
      <c r="I18" s="166" t="s">
        <v>289</v>
      </c>
    </row>
    <row r="19" spans="1:9" ht="15">
      <c r="A19" s="2"/>
      <c r="B19" s="4" t="s">
        <v>276</v>
      </c>
      <c r="C19" s="3" t="s">
        <v>288</v>
      </c>
      <c r="D19" s="162">
        <v>5530</v>
      </c>
      <c r="E19" s="286"/>
      <c r="F19" s="164">
        <v>4425</v>
      </c>
      <c r="G19" s="165" t="s">
        <v>613</v>
      </c>
      <c r="H19" s="423"/>
      <c r="I19" s="166" t="s">
        <v>289</v>
      </c>
    </row>
    <row r="20" spans="1:9" ht="15">
      <c r="A20" s="2"/>
      <c r="B20" s="4" t="s">
        <v>278</v>
      </c>
      <c r="C20" s="3" t="s">
        <v>288</v>
      </c>
      <c r="D20" s="162">
        <v>5250</v>
      </c>
      <c r="E20" s="286"/>
      <c r="F20" s="164">
        <v>4200</v>
      </c>
      <c r="G20" s="165" t="s">
        <v>613</v>
      </c>
      <c r="H20" s="423"/>
      <c r="I20" s="166" t="s">
        <v>289</v>
      </c>
    </row>
    <row r="21" spans="1:9" ht="15">
      <c r="A21" s="2"/>
      <c r="B21" s="4" t="s">
        <v>280</v>
      </c>
      <c r="C21" s="3" t="s">
        <v>288</v>
      </c>
      <c r="D21" s="162">
        <v>6330</v>
      </c>
      <c r="E21" s="286"/>
      <c r="F21" s="164">
        <v>5063</v>
      </c>
      <c r="G21" s="165" t="s">
        <v>613</v>
      </c>
      <c r="H21" s="423"/>
      <c r="I21" s="166" t="s">
        <v>289</v>
      </c>
    </row>
    <row r="22" spans="1:9" ht="15">
      <c r="A22" s="2"/>
      <c r="B22" s="4" t="s">
        <v>282</v>
      </c>
      <c r="C22" s="3" t="s">
        <v>288</v>
      </c>
      <c r="D22" s="162">
        <v>7580</v>
      </c>
      <c r="E22" s="286"/>
      <c r="F22" s="164">
        <v>6063</v>
      </c>
      <c r="G22" s="165" t="s">
        <v>613</v>
      </c>
      <c r="H22" s="423"/>
      <c r="I22" s="166" t="s">
        <v>289</v>
      </c>
    </row>
    <row r="23" spans="1:9" ht="15">
      <c r="A23" s="2"/>
      <c r="B23" s="4" t="s">
        <v>37</v>
      </c>
      <c r="C23" s="3" t="s">
        <v>58</v>
      </c>
      <c r="D23" s="415">
        <v>45</v>
      </c>
      <c r="E23" s="286" t="s">
        <v>61</v>
      </c>
      <c r="F23" s="425">
        <f t="shared" ref="F23:F33" si="0">ROUND(D23*(1-VLOOKUP(E23,$D$7:$E$10,2,0)),0)</f>
        <v>45</v>
      </c>
      <c r="G23" s="165" t="s">
        <v>613</v>
      </c>
      <c r="H23" s="423"/>
      <c r="I23" s="166"/>
    </row>
    <row r="24" spans="1:9" ht="15">
      <c r="A24" s="2"/>
      <c r="B24" s="4" t="s">
        <v>306</v>
      </c>
      <c r="C24" s="3" t="s">
        <v>57</v>
      </c>
      <c r="D24" s="464">
        <v>109990</v>
      </c>
      <c r="E24" s="163" t="s">
        <v>250</v>
      </c>
      <c r="F24" s="425">
        <f t="shared" si="0"/>
        <v>109990</v>
      </c>
      <c r="G24" s="165" t="s">
        <v>613</v>
      </c>
      <c r="H24" s="423">
        <v>72990</v>
      </c>
      <c r="I24" s="166"/>
    </row>
    <row r="25" spans="1:9" ht="15">
      <c r="A25" s="2"/>
      <c r="B25" s="4" t="s">
        <v>307</v>
      </c>
      <c r="C25" s="3" t="s">
        <v>57</v>
      </c>
      <c r="D25" s="464">
        <v>135990</v>
      </c>
      <c r="E25" s="163" t="s">
        <v>250</v>
      </c>
      <c r="F25" s="425">
        <f t="shared" si="0"/>
        <v>135990</v>
      </c>
      <c r="G25" s="165" t="s">
        <v>613</v>
      </c>
      <c r="H25" s="423">
        <v>90990</v>
      </c>
      <c r="I25" s="166"/>
    </row>
    <row r="26" spans="1:9" ht="15">
      <c r="A26" s="2"/>
      <c r="B26" s="4" t="s">
        <v>308</v>
      </c>
      <c r="C26" s="3" t="s">
        <v>57</v>
      </c>
      <c r="D26" s="464">
        <v>168990</v>
      </c>
      <c r="E26" s="163" t="s">
        <v>250</v>
      </c>
      <c r="F26" s="425">
        <f t="shared" si="0"/>
        <v>168990</v>
      </c>
      <c r="G26" s="165" t="s">
        <v>613</v>
      </c>
      <c r="H26" s="423">
        <v>112990</v>
      </c>
      <c r="I26" s="166"/>
    </row>
    <row r="27" spans="1:9" ht="15">
      <c r="A27" s="2"/>
      <c r="B27" s="4" t="s">
        <v>309</v>
      </c>
      <c r="C27" s="3" t="s">
        <v>57</v>
      </c>
      <c r="D27" s="464">
        <v>183990</v>
      </c>
      <c r="E27" s="163" t="s">
        <v>250</v>
      </c>
      <c r="F27" s="425">
        <f t="shared" si="0"/>
        <v>183990</v>
      </c>
      <c r="G27" s="165" t="s">
        <v>613</v>
      </c>
      <c r="H27" s="423">
        <v>122990</v>
      </c>
      <c r="I27" s="166"/>
    </row>
    <row r="28" spans="1:9" ht="15">
      <c r="A28" s="2"/>
      <c r="B28" s="4" t="s">
        <v>310</v>
      </c>
      <c r="C28" s="3" t="s">
        <v>57</v>
      </c>
      <c r="D28" s="464">
        <v>321990</v>
      </c>
      <c r="E28" s="163" t="s">
        <v>250</v>
      </c>
      <c r="F28" s="425">
        <f t="shared" si="0"/>
        <v>321990</v>
      </c>
      <c r="G28" s="165" t="s">
        <v>613</v>
      </c>
      <c r="H28" s="423">
        <v>214990</v>
      </c>
      <c r="I28" s="166"/>
    </row>
    <row r="29" spans="1:9" ht="15">
      <c r="A29" s="2"/>
      <c r="B29" s="4" t="s">
        <v>311</v>
      </c>
      <c r="C29" s="3" t="s">
        <v>57</v>
      </c>
      <c r="D29" s="464">
        <v>56990</v>
      </c>
      <c r="E29" s="163" t="s">
        <v>250</v>
      </c>
      <c r="F29" s="425">
        <f t="shared" si="0"/>
        <v>56990</v>
      </c>
      <c r="G29" s="165" t="s">
        <v>613</v>
      </c>
      <c r="H29" s="423">
        <v>37990</v>
      </c>
      <c r="I29" s="166"/>
    </row>
    <row r="30" spans="1:9" ht="15">
      <c r="A30" s="2"/>
      <c r="B30" s="4" t="s">
        <v>312</v>
      </c>
      <c r="C30" s="3" t="s">
        <v>57</v>
      </c>
      <c r="D30" s="464">
        <v>59990</v>
      </c>
      <c r="E30" s="163" t="s">
        <v>250</v>
      </c>
      <c r="F30" s="425">
        <f t="shared" si="0"/>
        <v>59990</v>
      </c>
      <c r="G30" s="165" t="s">
        <v>613</v>
      </c>
      <c r="H30" s="423">
        <v>39990</v>
      </c>
      <c r="I30" s="166"/>
    </row>
    <row r="31" spans="1:9" ht="15">
      <c r="A31" s="2"/>
      <c r="B31" s="4" t="s">
        <v>313</v>
      </c>
      <c r="C31" s="3" t="s">
        <v>57</v>
      </c>
      <c r="D31" s="464">
        <v>59990</v>
      </c>
      <c r="E31" s="163" t="s">
        <v>250</v>
      </c>
      <c r="F31" s="425">
        <f t="shared" si="0"/>
        <v>59990</v>
      </c>
      <c r="G31" s="165" t="s">
        <v>613</v>
      </c>
      <c r="H31" s="423">
        <v>39990</v>
      </c>
      <c r="I31" s="166"/>
    </row>
    <row r="32" spans="1:9" ht="15">
      <c r="A32" s="2"/>
      <c r="B32" s="4" t="s">
        <v>314</v>
      </c>
      <c r="C32" s="3" t="s">
        <v>57</v>
      </c>
      <c r="D32" s="464">
        <v>64990</v>
      </c>
      <c r="E32" s="163" t="s">
        <v>250</v>
      </c>
      <c r="F32" s="425">
        <f t="shared" si="0"/>
        <v>64990</v>
      </c>
      <c r="G32" s="165" t="s">
        <v>613</v>
      </c>
      <c r="H32" s="423">
        <v>42990</v>
      </c>
      <c r="I32" s="166"/>
    </row>
    <row r="33" spans="1:9" ht="15">
      <c r="B33" s="4" t="s">
        <v>36</v>
      </c>
      <c r="C33" s="3" t="s">
        <v>58</v>
      </c>
      <c r="D33" s="464" t="e">
        <v>#N/A</v>
      </c>
      <c r="E33" s="285" t="s">
        <v>61</v>
      </c>
      <c r="F33" s="425" t="e">
        <f t="shared" si="0"/>
        <v>#N/A</v>
      </c>
      <c r="G33" s="165" t="s">
        <v>613</v>
      </c>
      <c r="H33" s="423" t="e">
        <v>#N/A</v>
      </c>
      <c r="I33" s="166"/>
    </row>
    <row r="34" spans="1:9" ht="15">
      <c r="B34" s="4" t="s">
        <v>39</v>
      </c>
      <c r="C34" s="3" t="s">
        <v>58</v>
      </c>
      <c r="D34" s="464" t="e">
        <v>#N/A</v>
      </c>
      <c r="E34" s="285" t="s">
        <v>61</v>
      </c>
      <c r="F34" s="425" t="e">
        <f t="shared" ref="F34:F52" si="1">ROUND(D34*(1-VLOOKUP(E34,$D$7:$E$10,2,0)),0)</f>
        <v>#N/A</v>
      </c>
      <c r="G34" s="165" t="s">
        <v>613</v>
      </c>
      <c r="H34" s="423" t="e">
        <v>#N/A</v>
      </c>
      <c r="I34" s="166"/>
    </row>
    <row r="35" spans="1:9" ht="15">
      <c r="B35" s="4" t="s">
        <v>321</v>
      </c>
      <c r="C35" s="3" t="s">
        <v>41</v>
      </c>
      <c r="D35" s="464">
        <v>13000</v>
      </c>
      <c r="E35" s="285" t="s">
        <v>61</v>
      </c>
      <c r="F35" s="425">
        <f t="shared" si="1"/>
        <v>13000</v>
      </c>
      <c r="G35" s="165" t="s">
        <v>613</v>
      </c>
      <c r="H35" s="423">
        <v>14000</v>
      </c>
      <c r="I35" s="166"/>
    </row>
    <row r="36" spans="1:9" ht="15">
      <c r="B36" s="4" t="s">
        <v>8</v>
      </c>
      <c r="C36" s="3" t="s">
        <v>41</v>
      </c>
      <c r="D36" s="464">
        <v>8000</v>
      </c>
      <c r="E36" s="286" t="s">
        <v>61</v>
      </c>
      <c r="F36" s="425">
        <f t="shared" si="1"/>
        <v>8000</v>
      </c>
      <c r="G36" s="165" t="s">
        <v>613</v>
      </c>
      <c r="H36" s="423">
        <v>9000</v>
      </c>
      <c r="I36" s="166"/>
    </row>
    <row r="37" spans="1:9" ht="15">
      <c r="A37">
        <v>9324</v>
      </c>
      <c r="B37" s="4" t="s">
        <v>13</v>
      </c>
      <c r="C37" s="3" t="s">
        <v>41</v>
      </c>
      <c r="D37" s="464">
        <v>13000</v>
      </c>
      <c r="E37" s="286" t="s">
        <v>61</v>
      </c>
      <c r="F37" s="425">
        <f t="shared" si="1"/>
        <v>13000</v>
      </c>
      <c r="G37" s="165" t="s">
        <v>613</v>
      </c>
      <c r="H37" s="423">
        <v>14000</v>
      </c>
      <c r="I37" s="166"/>
    </row>
    <row r="38" spans="1:9" ht="15">
      <c r="B38" s="4" t="s">
        <v>40</v>
      </c>
      <c r="C38" s="3" t="s">
        <v>41</v>
      </c>
      <c r="D38" s="464" t="e">
        <v>#N/A</v>
      </c>
      <c r="E38" s="285" t="s">
        <v>61</v>
      </c>
      <c r="F38" s="425" t="e">
        <f t="shared" si="1"/>
        <v>#N/A</v>
      </c>
      <c r="G38" s="165" t="s">
        <v>613</v>
      </c>
      <c r="H38" s="423" t="e">
        <v>#N/A</v>
      </c>
      <c r="I38" s="166"/>
    </row>
    <row r="39" spans="1:9" ht="15">
      <c r="B39" s="4" t="s">
        <v>207</v>
      </c>
      <c r="C39" s="3" t="s">
        <v>41</v>
      </c>
      <c r="D39" s="464" t="e">
        <v>#N/A</v>
      </c>
      <c r="E39" s="285" t="s">
        <v>61</v>
      </c>
      <c r="F39" s="425" t="e">
        <f t="shared" si="1"/>
        <v>#N/A</v>
      </c>
      <c r="G39" s="165" t="s">
        <v>613</v>
      </c>
      <c r="H39" s="423" t="e">
        <v>#N/A</v>
      </c>
      <c r="I39" s="166"/>
    </row>
    <row r="40" spans="1:9" ht="15">
      <c r="B40" s="4" t="s">
        <v>35</v>
      </c>
      <c r="C40" s="3" t="s">
        <v>59</v>
      </c>
      <c r="D40" s="464">
        <v>127000</v>
      </c>
      <c r="E40" s="286" t="s">
        <v>250</v>
      </c>
      <c r="F40" s="425">
        <f t="shared" si="1"/>
        <v>127000</v>
      </c>
      <c r="G40" s="165" t="s">
        <v>613</v>
      </c>
      <c r="H40" s="423">
        <v>85000</v>
      </c>
      <c r="I40" s="166"/>
    </row>
    <row r="41" spans="1:9" ht="15">
      <c r="B41" s="4" t="s">
        <v>248</v>
      </c>
      <c r="C41" s="3" t="s">
        <v>59</v>
      </c>
      <c r="D41" s="464">
        <v>159000</v>
      </c>
      <c r="E41" s="286" t="s">
        <v>250</v>
      </c>
      <c r="F41" s="425">
        <f t="shared" si="1"/>
        <v>159000</v>
      </c>
      <c r="G41" s="165" t="s">
        <v>613</v>
      </c>
      <c r="H41" s="423">
        <v>106000</v>
      </c>
      <c r="I41" s="166"/>
    </row>
    <row r="42" spans="1:9" ht="15">
      <c r="B42" s="4" t="s">
        <v>53</v>
      </c>
      <c r="C42" s="3" t="s">
        <v>59</v>
      </c>
      <c r="D42" s="464" t="e">
        <v>#N/A</v>
      </c>
      <c r="E42" s="286" t="s">
        <v>250</v>
      </c>
      <c r="F42" s="425" t="e">
        <f t="shared" si="1"/>
        <v>#N/A</v>
      </c>
      <c r="G42" s="165" t="s">
        <v>613</v>
      </c>
      <c r="H42" s="423" t="e">
        <v>#N/A</v>
      </c>
      <c r="I42" s="166"/>
    </row>
    <row r="43" spans="1:9" ht="15">
      <c r="B43" s="4" t="s">
        <v>20</v>
      </c>
      <c r="C43" s="3" t="s">
        <v>59</v>
      </c>
      <c r="D43" s="464" t="e">
        <v>#N/A</v>
      </c>
      <c r="E43" s="286" t="s">
        <v>250</v>
      </c>
      <c r="F43" s="425" t="e">
        <f t="shared" si="1"/>
        <v>#N/A</v>
      </c>
      <c r="G43" s="165" t="s">
        <v>613</v>
      </c>
      <c r="H43" s="423" t="e">
        <v>#N/A</v>
      </c>
      <c r="I43" s="166"/>
    </row>
    <row r="44" spans="1:9" ht="15">
      <c r="B44" s="4" t="s">
        <v>21</v>
      </c>
      <c r="C44" s="3" t="s">
        <v>59</v>
      </c>
      <c r="D44" s="464">
        <v>88990</v>
      </c>
      <c r="E44" s="286" t="s">
        <v>250</v>
      </c>
      <c r="F44" s="425">
        <f t="shared" si="1"/>
        <v>88990</v>
      </c>
      <c r="G44" s="165" t="s">
        <v>613</v>
      </c>
      <c r="H44" s="423">
        <v>58990</v>
      </c>
      <c r="I44" s="166"/>
    </row>
    <row r="45" spans="1:9" ht="15">
      <c r="B45" s="4" t="s">
        <v>19</v>
      </c>
      <c r="C45" s="3" t="s">
        <v>59</v>
      </c>
      <c r="D45" s="464">
        <v>73990</v>
      </c>
      <c r="E45" s="286" t="s">
        <v>250</v>
      </c>
      <c r="F45" s="425">
        <f t="shared" si="1"/>
        <v>73990</v>
      </c>
      <c r="G45" s="165" t="s">
        <v>613</v>
      </c>
      <c r="H45" s="423">
        <v>48990</v>
      </c>
      <c r="I45" s="166"/>
    </row>
    <row r="46" spans="1:9" ht="15">
      <c r="B46" s="4" t="s">
        <v>17</v>
      </c>
      <c r="C46" s="3" t="s">
        <v>59</v>
      </c>
      <c r="D46" s="464">
        <v>42990</v>
      </c>
      <c r="E46" s="286" t="s">
        <v>250</v>
      </c>
      <c r="F46" s="425">
        <f t="shared" si="1"/>
        <v>42990</v>
      </c>
      <c r="G46" s="165" t="s">
        <v>613</v>
      </c>
      <c r="H46" s="423">
        <v>28990</v>
      </c>
      <c r="I46" s="166"/>
    </row>
    <row r="47" spans="1:9" ht="15">
      <c r="B47" s="4" t="s">
        <v>18</v>
      </c>
      <c r="C47" s="3" t="s">
        <v>59</v>
      </c>
      <c r="D47" s="464" t="e">
        <v>#N/A</v>
      </c>
      <c r="E47" s="286" t="s">
        <v>250</v>
      </c>
      <c r="F47" s="425" t="e">
        <f t="shared" si="1"/>
        <v>#N/A</v>
      </c>
      <c r="G47" s="165" t="s">
        <v>613</v>
      </c>
      <c r="H47" s="423" t="e">
        <v>#N/A</v>
      </c>
      <c r="I47" s="166"/>
    </row>
    <row r="48" spans="1:9" ht="15">
      <c r="B48" s="4" t="s">
        <v>24</v>
      </c>
      <c r="C48" s="3" t="s">
        <v>59</v>
      </c>
      <c r="D48" s="464">
        <v>84990</v>
      </c>
      <c r="E48" s="286" t="s">
        <v>250</v>
      </c>
      <c r="F48" s="425">
        <f t="shared" si="1"/>
        <v>84990</v>
      </c>
      <c r="G48" s="165" t="s">
        <v>613</v>
      </c>
      <c r="H48" s="423">
        <v>56990</v>
      </c>
      <c r="I48" s="166"/>
    </row>
    <row r="49" spans="2:9" ht="15">
      <c r="B49" s="4" t="s">
        <v>25</v>
      </c>
      <c r="C49" s="3" t="s">
        <v>59</v>
      </c>
      <c r="D49" s="464">
        <v>92990</v>
      </c>
      <c r="E49" s="286" t="s">
        <v>250</v>
      </c>
      <c r="F49" s="425">
        <f t="shared" si="1"/>
        <v>92990</v>
      </c>
      <c r="G49" s="165" t="s">
        <v>613</v>
      </c>
      <c r="H49" s="423">
        <v>61990</v>
      </c>
      <c r="I49" s="166"/>
    </row>
    <row r="50" spans="2:9" ht="15">
      <c r="B50" s="4" t="s">
        <v>26</v>
      </c>
      <c r="C50" s="3" t="s">
        <v>59</v>
      </c>
      <c r="D50" s="464">
        <v>96990</v>
      </c>
      <c r="E50" s="286" t="s">
        <v>250</v>
      </c>
      <c r="F50" s="425">
        <f t="shared" si="1"/>
        <v>96990</v>
      </c>
      <c r="G50" s="165" t="s">
        <v>613</v>
      </c>
      <c r="H50" s="423">
        <v>64990</v>
      </c>
      <c r="I50" s="166"/>
    </row>
    <row r="51" spans="2:9" ht="15">
      <c r="B51" s="4" t="s">
        <v>22</v>
      </c>
      <c r="C51" s="3" t="s">
        <v>59</v>
      </c>
      <c r="D51" s="464">
        <v>51990</v>
      </c>
      <c r="E51" s="286" t="s">
        <v>250</v>
      </c>
      <c r="F51" s="425">
        <f t="shared" si="1"/>
        <v>51990</v>
      </c>
      <c r="G51" s="165" t="s">
        <v>613</v>
      </c>
      <c r="H51" s="423">
        <v>34990</v>
      </c>
      <c r="I51" s="166"/>
    </row>
    <row r="52" spans="2:9" ht="15">
      <c r="B52" s="4" t="s">
        <v>23</v>
      </c>
      <c r="C52" s="3" t="s">
        <v>59</v>
      </c>
      <c r="D52" s="464">
        <v>70990</v>
      </c>
      <c r="E52" s="286" t="s">
        <v>250</v>
      </c>
      <c r="F52" s="425">
        <f t="shared" si="1"/>
        <v>70990</v>
      </c>
      <c r="G52" s="165" t="s">
        <v>613</v>
      </c>
      <c r="H52" s="423">
        <v>46990</v>
      </c>
      <c r="I52" s="166"/>
    </row>
    <row r="53" spans="2:9" ht="15">
      <c r="B53" s="4" t="s">
        <v>27</v>
      </c>
      <c r="C53" s="3" t="s">
        <v>59</v>
      </c>
      <c r="D53" s="464">
        <v>285000</v>
      </c>
      <c r="E53" s="286" t="s">
        <v>250</v>
      </c>
      <c r="F53" s="425">
        <f t="shared" ref="F53:F111" si="2">ROUND(D53*(1-VLOOKUP(E53,$D$7:$E$10,2,0)),0)</f>
        <v>285000</v>
      </c>
      <c r="G53" s="165" t="s">
        <v>613</v>
      </c>
      <c r="H53" s="423">
        <v>190000</v>
      </c>
      <c r="I53" s="166"/>
    </row>
    <row r="54" spans="2:9" ht="15">
      <c r="B54" s="4" t="s">
        <v>29</v>
      </c>
      <c r="C54" s="3" t="s">
        <v>59</v>
      </c>
      <c r="D54" s="464">
        <v>355000</v>
      </c>
      <c r="E54" s="286" t="s">
        <v>250</v>
      </c>
      <c r="F54" s="425">
        <f t="shared" si="2"/>
        <v>355000</v>
      </c>
      <c r="G54" s="165" t="s">
        <v>613</v>
      </c>
      <c r="H54" s="423">
        <v>237000</v>
      </c>
      <c r="I54" s="166"/>
    </row>
    <row r="55" spans="2:9" ht="15">
      <c r="B55" s="4" t="s">
        <v>31</v>
      </c>
      <c r="C55" s="3" t="s">
        <v>59</v>
      </c>
      <c r="D55" s="464">
        <v>566000</v>
      </c>
      <c r="E55" s="286" t="s">
        <v>250</v>
      </c>
      <c r="F55" s="425">
        <f t="shared" si="2"/>
        <v>566000</v>
      </c>
      <c r="G55" s="165" t="s">
        <v>613</v>
      </c>
      <c r="H55" s="423">
        <v>378000</v>
      </c>
      <c r="I55" s="166"/>
    </row>
    <row r="56" spans="2:9" ht="15">
      <c r="B56" s="4" t="s">
        <v>33</v>
      </c>
      <c r="C56" s="3" t="s">
        <v>59</v>
      </c>
      <c r="D56" s="464">
        <v>623000</v>
      </c>
      <c r="E56" s="286" t="s">
        <v>250</v>
      </c>
      <c r="F56" s="425">
        <f t="shared" si="2"/>
        <v>623000</v>
      </c>
      <c r="G56" s="165" t="s">
        <v>613</v>
      </c>
      <c r="H56" s="423">
        <v>416000</v>
      </c>
      <c r="I56" s="166"/>
    </row>
    <row r="57" spans="2:9" ht="15">
      <c r="B57" s="4" t="s">
        <v>54</v>
      </c>
      <c r="C57" s="3" t="s">
        <v>59</v>
      </c>
      <c r="D57" s="464">
        <v>117000</v>
      </c>
      <c r="E57" s="286" t="s">
        <v>250</v>
      </c>
      <c r="F57" s="425">
        <f t="shared" si="2"/>
        <v>117000</v>
      </c>
      <c r="G57" s="165" t="s">
        <v>613</v>
      </c>
      <c r="H57" s="423">
        <v>78000</v>
      </c>
      <c r="I57" s="166"/>
    </row>
    <row r="58" spans="2:9" ht="15">
      <c r="B58" s="4" t="s">
        <v>55</v>
      </c>
      <c r="C58" s="3" t="s">
        <v>59</v>
      </c>
      <c r="D58" s="464">
        <v>136700</v>
      </c>
      <c r="E58" s="286" t="s">
        <v>250</v>
      </c>
      <c r="F58" s="425">
        <f t="shared" si="2"/>
        <v>136700</v>
      </c>
      <c r="G58" s="165" t="s">
        <v>613</v>
      </c>
      <c r="H58" s="423">
        <v>91000</v>
      </c>
      <c r="I58" s="166"/>
    </row>
    <row r="59" spans="2:9" ht="15">
      <c r="B59" s="4" t="s">
        <v>28</v>
      </c>
      <c r="C59" s="3" t="s">
        <v>59</v>
      </c>
      <c r="D59" s="464">
        <v>464000</v>
      </c>
      <c r="E59" s="286" t="s">
        <v>250</v>
      </c>
      <c r="F59" s="425">
        <f t="shared" si="2"/>
        <v>464000</v>
      </c>
      <c r="G59" s="165" t="s">
        <v>613</v>
      </c>
      <c r="H59" s="423">
        <v>309000</v>
      </c>
      <c r="I59" s="166"/>
    </row>
    <row r="60" spans="2:9" ht="15">
      <c r="B60" s="4" t="s">
        <v>45</v>
      </c>
      <c r="C60" s="3" t="s">
        <v>59</v>
      </c>
      <c r="D60" s="464">
        <v>483700</v>
      </c>
      <c r="E60" s="286" t="s">
        <v>250</v>
      </c>
      <c r="F60" s="425">
        <f t="shared" si="2"/>
        <v>483700</v>
      </c>
      <c r="G60" s="165" t="s">
        <v>613</v>
      </c>
      <c r="H60" s="423">
        <v>323000</v>
      </c>
      <c r="I60" s="166"/>
    </row>
    <row r="61" spans="2:9" ht="15">
      <c r="B61" s="4" t="s">
        <v>30</v>
      </c>
      <c r="C61" s="3" t="s">
        <v>59</v>
      </c>
      <c r="D61" s="464">
        <v>528000</v>
      </c>
      <c r="E61" s="286" t="s">
        <v>250</v>
      </c>
      <c r="F61" s="425">
        <f t="shared" si="2"/>
        <v>528000</v>
      </c>
      <c r="G61" s="165" t="s">
        <v>613</v>
      </c>
      <c r="H61" s="423">
        <v>352000</v>
      </c>
      <c r="I61" s="166"/>
    </row>
    <row r="62" spans="2:9" ht="15">
      <c r="B62" s="4" t="s">
        <v>46</v>
      </c>
      <c r="C62" s="3" t="s">
        <v>59</v>
      </c>
      <c r="D62" s="464">
        <v>547700</v>
      </c>
      <c r="E62" s="286" t="s">
        <v>250</v>
      </c>
      <c r="F62" s="425">
        <f t="shared" si="2"/>
        <v>547700</v>
      </c>
      <c r="G62" s="165" t="s">
        <v>613</v>
      </c>
      <c r="H62" s="423">
        <v>365000</v>
      </c>
      <c r="I62" s="166"/>
    </row>
    <row r="63" spans="2:9" ht="15">
      <c r="B63" s="4" t="s">
        <v>32</v>
      </c>
      <c r="C63" s="3" t="s">
        <v>59</v>
      </c>
      <c r="D63" s="464">
        <v>823000</v>
      </c>
      <c r="E63" s="286" t="s">
        <v>250</v>
      </c>
      <c r="F63" s="425">
        <f t="shared" si="2"/>
        <v>823000</v>
      </c>
      <c r="G63" s="165" t="s">
        <v>613</v>
      </c>
      <c r="H63" s="423">
        <v>549000</v>
      </c>
      <c r="I63" s="166"/>
    </row>
    <row r="64" spans="2:9" ht="15">
      <c r="B64" s="4" t="s">
        <v>47</v>
      </c>
      <c r="C64" s="3" t="s">
        <v>59</v>
      </c>
      <c r="D64" s="464">
        <v>855600</v>
      </c>
      <c r="E64" s="286" t="s">
        <v>250</v>
      </c>
      <c r="F64" s="425">
        <f t="shared" si="2"/>
        <v>855600</v>
      </c>
      <c r="G64" s="165" t="s">
        <v>613</v>
      </c>
      <c r="H64" s="423">
        <v>571000</v>
      </c>
      <c r="I64" s="166"/>
    </row>
    <row r="65" spans="2:9" ht="15">
      <c r="B65" s="4" t="s">
        <v>34</v>
      </c>
      <c r="C65" s="3" t="s">
        <v>59</v>
      </c>
      <c r="D65" s="464">
        <v>913000</v>
      </c>
      <c r="E65" s="286" t="s">
        <v>250</v>
      </c>
      <c r="F65" s="425">
        <f t="shared" si="2"/>
        <v>913000</v>
      </c>
      <c r="G65" s="165" t="s">
        <v>613</v>
      </c>
      <c r="H65" s="423">
        <v>609000</v>
      </c>
      <c r="I65" s="166"/>
    </row>
    <row r="66" spans="2:9" ht="15">
      <c r="B66" s="4" t="s">
        <v>48</v>
      </c>
      <c r="C66" s="3" t="s">
        <v>59</v>
      </c>
      <c r="D66" s="464">
        <v>945600</v>
      </c>
      <c r="E66" s="286" t="s">
        <v>250</v>
      </c>
      <c r="F66" s="425">
        <f t="shared" si="2"/>
        <v>945600</v>
      </c>
      <c r="G66" s="165" t="s">
        <v>613</v>
      </c>
      <c r="H66" s="423">
        <v>631000</v>
      </c>
      <c r="I66" s="166"/>
    </row>
    <row r="67" spans="2:9" ht="15">
      <c r="B67" s="4" t="s">
        <v>49</v>
      </c>
      <c r="C67" s="3" t="s">
        <v>59</v>
      </c>
      <c r="D67" s="464" t="e">
        <v>#N/A</v>
      </c>
      <c r="E67" s="286" t="s">
        <v>250</v>
      </c>
      <c r="F67" s="425" t="e">
        <f t="shared" si="2"/>
        <v>#N/A</v>
      </c>
      <c r="G67" s="165" t="s">
        <v>613</v>
      </c>
      <c r="H67" s="423" t="e">
        <v>#N/A</v>
      </c>
      <c r="I67" s="166"/>
    </row>
    <row r="68" spans="2:9" ht="15">
      <c r="B68" s="4" t="s">
        <v>7</v>
      </c>
      <c r="C68" s="3" t="s">
        <v>59</v>
      </c>
      <c r="D68" s="464" t="e">
        <v>#N/A</v>
      </c>
      <c r="E68" s="286" t="s">
        <v>250</v>
      </c>
      <c r="F68" s="425" t="e">
        <f t="shared" si="2"/>
        <v>#N/A</v>
      </c>
      <c r="G68" s="165" t="s">
        <v>613</v>
      </c>
      <c r="H68" s="423" t="e">
        <v>#N/A</v>
      </c>
      <c r="I68" s="166"/>
    </row>
    <row r="69" spans="2:9" ht="15">
      <c r="B69" s="4" t="s">
        <v>50</v>
      </c>
      <c r="C69" s="3" t="s">
        <v>59</v>
      </c>
      <c r="D69" s="464" t="e">
        <v>#N/A</v>
      </c>
      <c r="E69" s="286" t="s">
        <v>250</v>
      </c>
      <c r="F69" s="425" t="e">
        <f t="shared" si="2"/>
        <v>#N/A</v>
      </c>
      <c r="G69" s="165" t="s">
        <v>613</v>
      </c>
      <c r="H69" s="423" t="e">
        <v>#N/A</v>
      </c>
      <c r="I69" s="166"/>
    </row>
    <row r="70" spans="2:9" ht="15">
      <c r="B70" s="4" t="s">
        <v>10</v>
      </c>
      <c r="C70" s="3" t="s">
        <v>59</v>
      </c>
      <c r="D70" s="464">
        <v>64000</v>
      </c>
      <c r="E70" s="286" t="s">
        <v>250</v>
      </c>
      <c r="F70" s="425">
        <f t="shared" si="2"/>
        <v>64000</v>
      </c>
      <c r="G70" s="165" t="s">
        <v>613</v>
      </c>
      <c r="H70" s="423">
        <v>43000</v>
      </c>
      <c r="I70" s="166"/>
    </row>
    <row r="71" spans="2:9" ht="15">
      <c r="B71" s="4" t="s">
        <v>51</v>
      </c>
      <c r="C71" s="3" t="s">
        <v>59</v>
      </c>
      <c r="D71" s="464">
        <v>79400</v>
      </c>
      <c r="E71" s="286" t="s">
        <v>250</v>
      </c>
      <c r="F71" s="425">
        <f t="shared" si="2"/>
        <v>79400</v>
      </c>
      <c r="G71" s="165" t="s">
        <v>613</v>
      </c>
      <c r="H71" s="423">
        <v>53000</v>
      </c>
      <c r="I71" s="166"/>
    </row>
    <row r="72" spans="2:9" ht="15">
      <c r="B72" s="4" t="s">
        <v>12</v>
      </c>
      <c r="C72" s="3" t="s">
        <v>59</v>
      </c>
      <c r="D72" s="464">
        <v>76000</v>
      </c>
      <c r="E72" s="286" t="s">
        <v>250</v>
      </c>
      <c r="F72" s="425">
        <f t="shared" si="2"/>
        <v>76000</v>
      </c>
      <c r="G72" s="165" t="s">
        <v>613</v>
      </c>
      <c r="H72" s="423">
        <v>51000</v>
      </c>
      <c r="I72" s="166"/>
    </row>
    <row r="73" spans="2:9" ht="15">
      <c r="B73" s="4" t="s">
        <v>52</v>
      </c>
      <c r="C73" s="3" t="s">
        <v>59</v>
      </c>
      <c r="D73" s="464">
        <v>76000</v>
      </c>
      <c r="E73" s="286" t="s">
        <v>250</v>
      </c>
      <c r="F73" s="425">
        <f t="shared" si="2"/>
        <v>76000</v>
      </c>
      <c r="G73" s="165" t="s">
        <v>613</v>
      </c>
      <c r="H73" s="423">
        <v>51000</v>
      </c>
      <c r="I73" s="166"/>
    </row>
    <row r="74" spans="2:9" ht="15">
      <c r="B74" s="4" t="s">
        <v>15</v>
      </c>
      <c r="C74" s="3" t="s">
        <v>59</v>
      </c>
      <c r="D74" s="464">
        <v>59990</v>
      </c>
      <c r="E74" s="286" t="s">
        <v>250</v>
      </c>
      <c r="F74" s="425">
        <f t="shared" si="2"/>
        <v>59990</v>
      </c>
      <c r="G74" s="165" t="s">
        <v>613</v>
      </c>
      <c r="H74" s="423">
        <v>39990</v>
      </c>
      <c r="I74" s="166"/>
    </row>
    <row r="75" spans="2:9" ht="15">
      <c r="B75" s="4" t="s">
        <v>16</v>
      </c>
      <c r="C75" s="3" t="s">
        <v>59</v>
      </c>
      <c r="D75" s="464">
        <v>82990</v>
      </c>
      <c r="E75" s="286" t="s">
        <v>250</v>
      </c>
      <c r="F75" s="425">
        <f t="shared" si="2"/>
        <v>82990</v>
      </c>
      <c r="G75" s="165" t="s">
        <v>613</v>
      </c>
      <c r="H75" s="423">
        <v>54990</v>
      </c>
      <c r="I75" s="166"/>
    </row>
    <row r="76" spans="2:9" ht="15">
      <c r="B76" s="4" t="s">
        <v>14</v>
      </c>
      <c r="C76" s="3" t="s">
        <v>59</v>
      </c>
      <c r="D76" s="464">
        <v>50990</v>
      </c>
      <c r="E76" s="286" t="s">
        <v>250</v>
      </c>
      <c r="F76" s="425">
        <f t="shared" si="2"/>
        <v>50990</v>
      </c>
      <c r="G76" s="165" t="s">
        <v>613</v>
      </c>
      <c r="H76" s="423">
        <v>33990</v>
      </c>
      <c r="I76" s="166"/>
    </row>
    <row r="77" spans="2:9" ht="15">
      <c r="B77" s="4" t="s">
        <v>11</v>
      </c>
      <c r="C77" s="3" t="s">
        <v>59</v>
      </c>
      <c r="D77" s="464">
        <v>47990</v>
      </c>
      <c r="E77" s="286" t="s">
        <v>250</v>
      </c>
      <c r="F77" s="425">
        <f t="shared" si="2"/>
        <v>47990</v>
      </c>
      <c r="G77" s="165" t="s">
        <v>613</v>
      </c>
      <c r="H77" s="423">
        <v>31990</v>
      </c>
      <c r="I77" s="166"/>
    </row>
    <row r="78" spans="2:9" ht="15">
      <c r="B78" s="4" t="s">
        <v>6</v>
      </c>
      <c r="C78" s="3" t="s">
        <v>59</v>
      </c>
      <c r="D78" s="464" t="e">
        <v>#N/A</v>
      </c>
      <c r="E78" s="286" t="s">
        <v>250</v>
      </c>
      <c r="F78" s="425" t="e">
        <f t="shared" si="2"/>
        <v>#N/A</v>
      </c>
      <c r="G78" s="165" t="s">
        <v>613</v>
      </c>
      <c r="H78" s="423" t="e">
        <v>#N/A</v>
      </c>
      <c r="I78" s="166"/>
    </row>
    <row r="79" spans="2:9" ht="15">
      <c r="B79" s="4" t="s">
        <v>9</v>
      </c>
      <c r="C79" s="3" t="s">
        <v>59</v>
      </c>
      <c r="D79" s="464" t="e">
        <v>#N/A</v>
      </c>
      <c r="E79" s="286" t="s">
        <v>250</v>
      </c>
      <c r="F79" s="425" t="e">
        <f t="shared" si="2"/>
        <v>#N/A</v>
      </c>
      <c r="G79" s="165" t="s">
        <v>613</v>
      </c>
      <c r="H79" s="423" t="e">
        <v>#N/A</v>
      </c>
      <c r="I79" s="166"/>
    </row>
    <row r="80" spans="2:9" ht="15">
      <c r="B80" s="4" t="s">
        <v>315</v>
      </c>
      <c r="C80" s="3" t="s">
        <v>59</v>
      </c>
      <c r="D80" s="464">
        <v>32990</v>
      </c>
      <c r="E80" s="286" t="s">
        <v>250</v>
      </c>
      <c r="F80" s="425">
        <f t="shared" si="2"/>
        <v>32990</v>
      </c>
      <c r="G80" s="165" t="s">
        <v>613</v>
      </c>
      <c r="H80" s="423">
        <v>21990</v>
      </c>
      <c r="I80" s="166"/>
    </row>
    <row r="81" spans="2:9" ht="15">
      <c r="B81" s="4" t="s">
        <v>317</v>
      </c>
      <c r="C81" s="3" t="s">
        <v>59</v>
      </c>
      <c r="D81" s="464">
        <v>37990</v>
      </c>
      <c r="E81" s="286" t="s">
        <v>250</v>
      </c>
      <c r="F81" s="425">
        <f t="shared" si="2"/>
        <v>37990</v>
      </c>
      <c r="G81" s="165" t="s">
        <v>613</v>
      </c>
      <c r="H81" s="423">
        <v>24990</v>
      </c>
      <c r="I81" s="166"/>
    </row>
    <row r="82" spans="2:9" ht="15">
      <c r="B82" s="4" t="s">
        <v>316</v>
      </c>
      <c r="C82" s="3" t="s">
        <v>59</v>
      </c>
      <c r="D82" s="464">
        <v>59000</v>
      </c>
      <c r="E82" s="286" t="s">
        <v>250</v>
      </c>
      <c r="F82" s="425">
        <f t="shared" si="2"/>
        <v>59000</v>
      </c>
      <c r="G82" s="165" t="s">
        <v>613</v>
      </c>
      <c r="H82" s="423">
        <v>39000</v>
      </c>
      <c r="I82" s="166"/>
    </row>
    <row r="83" spans="2:9" ht="15">
      <c r="B83" s="4" t="s">
        <v>318</v>
      </c>
      <c r="C83" s="3" t="s">
        <v>59</v>
      </c>
      <c r="D83" s="464">
        <v>64000</v>
      </c>
      <c r="E83" s="286" t="s">
        <v>250</v>
      </c>
      <c r="F83" s="425">
        <f t="shared" si="2"/>
        <v>64000</v>
      </c>
      <c r="G83" s="165" t="s">
        <v>613</v>
      </c>
      <c r="H83" s="423">
        <v>43000</v>
      </c>
      <c r="I83" s="166"/>
    </row>
    <row r="84" spans="2:9" ht="15">
      <c r="B84" s="4" t="s">
        <v>319</v>
      </c>
      <c r="C84" s="3" t="s">
        <v>59</v>
      </c>
      <c r="D84" s="464">
        <v>47990</v>
      </c>
      <c r="E84" s="286" t="s">
        <v>250</v>
      </c>
      <c r="F84" s="425">
        <f t="shared" si="2"/>
        <v>47990</v>
      </c>
      <c r="G84" s="165" t="s">
        <v>613</v>
      </c>
      <c r="H84" s="423">
        <v>31990</v>
      </c>
      <c r="I84" s="166"/>
    </row>
    <row r="85" spans="2:9" ht="15">
      <c r="B85" s="4" t="s">
        <v>322</v>
      </c>
      <c r="C85" s="3" t="s">
        <v>59</v>
      </c>
      <c r="D85" s="464">
        <v>50990</v>
      </c>
      <c r="E85" s="286" t="s">
        <v>250</v>
      </c>
      <c r="F85" s="425">
        <f t="shared" si="2"/>
        <v>50990</v>
      </c>
      <c r="G85" s="165" t="s">
        <v>613</v>
      </c>
      <c r="H85" s="423">
        <v>33990</v>
      </c>
      <c r="I85" s="166"/>
    </row>
    <row r="86" spans="2:9" ht="15">
      <c r="B86" s="4" t="s">
        <v>323</v>
      </c>
      <c r="C86" s="3" t="s">
        <v>59</v>
      </c>
      <c r="D86" s="464">
        <v>59990</v>
      </c>
      <c r="E86" s="286" t="s">
        <v>250</v>
      </c>
      <c r="F86" s="425">
        <f t="shared" si="2"/>
        <v>59990</v>
      </c>
      <c r="G86" s="165" t="s">
        <v>613</v>
      </c>
      <c r="H86" s="423">
        <v>39990</v>
      </c>
      <c r="I86" s="166"/>
    </row>
    <row r="87" spans="2:9" ht="15">
      <c r="B87" s="4" t="s">
        <v>324</v>
      </c>
      <c r="C87" s="3" t="s">
        <v>59</v>
      </c>
      <c r="D87" s="464">
        <v>82990</v>
      </c>
      <c r="E87" s="286" t="s">
        <v>250</v>
      </c>
      <c r="F87" s="425">
        <f t="shared" si="2"/>
        <v>82990</v>
      </c>
      <c r="G87" s="165" t="s">
        <v>613</v>
      </c>
      <c r="H87" s="423">
        <v>54990</v>
      </c>
      <c r="I87" s="166"/>
    </row>
    <row r="88" spans="2:9" ht="15">
      <c r="B88" s="4" t="s">
        <v>320</v>
      </c>
      <c r="C88" s="3" t="s">
        <v>59</v>
      </c>
      <c r="D88" s="464">
        <v>76000</v>
      </c>
      <c r="E88" s="286" t="s">
        <v>250</v>
      </c>
      <c r="F88" s="425">
        <f t="shared" si="2"/>
        <v>76000</v>
      </c>
      <c r="G88" s="165" t="s">
        <v>613</v>
      </c>
      <c r="H88" s="423">
        <v>51000</v>
      </c>
      <c r="I88" s="166"/>
    </row>
    <row r="89" spans="2:9" ht="15">
      <c r="B89" s="4" t="s">
        <v>325</v>
      </c>
      <c r="C89" s="3" t="s">
        <v>59</v>
      </c>
      <c r="D89" s="464">
        <v>42990</v>
      </c>
      <c r="E89" s="286" t="s">
        <v>250</v>
      </c>
      <c r="F89" s="425">
        <f t="shared" si="2"/>
        <v>42990</v>
      </c>
      <c r="G89" s="165" t="s">
        <v>613</v>
      </c>
      <c r="H89" s="423">
        <v>28990</v>
      </c>
      <c r="I89" s="166"/>
    </row>
    <row r="90" spans="2:9" ht="15">
      <c r="B90" s="4" t="s">
        <v>327</v>
      </c>
      <c r="C90" s="3" t="s">
        <v>59</v>
      </c>
      <c r="D90" s="464">
        <v>64990</v>
      </c>
      <c r="E90" s="286" t="s">
        <v>250</v>
      </c>
      <c r="F90" s="425">
        <f t="shared" si="2"/>
        <v>64990</v>
      </c>
      <c r="G90" s="165" t="s">
        <v>613</v>
      </c>
      <c r="H90" s="423">
        <v>42990</v>
      </c>
      <c r="I90" s="166"/>
    </row>
    <row r="91" spans="2:9" ht="15">
      <c r="B91" s="4" t="s">
        <v>326</v>
      </c>
      <c r="C91" s="3" t="s">
        <v>59</v>
      </c>
      <c r="D91" s="464">
        <v>75000</v>
      </c>
      <c r="E91" s="286" t="s">
        <v>250</v>
      </c>
      <c r="F91" s="425">
        <f t="shared" si="2"/>
        <v>75000</v>
      </c>
      <c r="G91" s="165" t="s">
        <v>613</v>
      </c>
      <c r="H91" s="423">
        <v>50000</v>
      </c>
      <c r="I91" s="166"/>
    </row>
    <row r="92" spans="2:9" ht="15">
      <c r="B92" s="4" t="s">
        <v>328</v>
      </c>
      <c r="C92" s="3" t="s">
        <v>59</v>
      </c>
      <c r="D92" s="464">
        <v>76000</v>
      </c>
      <c r="E92" s="286" t="s">
        <v>250</v>
      </c>
      <c r="F92" s="425">
        <f t="shared" si="2"/>
        <v>76000</v>
      </c>
      <c r="G92" s="165" t="s">
        <v>613</v>
      </c>
      <c r="H92" s="423">
        <v>51000</v>
      </c>
      <c r="I92" s="166"/>
    </row>
    <row r="93" spans="2:9" ht="15">
      <c r="B93" s="4" t="s">
        <v>329</v>
      </c>
      <c r="C93" s="3" t="s">
        <v>59</v>
      </c>
      <c r="D93" s="464">
        <v>51990</v>
      </c>
      <c r="E93" s="286" t="s">
        <v>250</v>
      </c>
      <c r="F93" s="425">
        <f t="shared" si="2"/>
        <v>51990</v>
      </c>
      <c r="G93" s="165" t="s">
        <v>613</v>
      </c>
      <c r="H93" s="423">
        <v>34990</v>
      </c>
      <c r="I93" s="166"/>
    </row>
    <row r="94" spans="2:9" ht="15">
      <c r="B94" s="4" t="s">
        <v>330</v>
      </c>
      <c r="C94" s="3" t="s">
        <v>59</v>
      </c>
      <c r="D94" s="464">
        <v>70990</v>
      </c>
      <c r="E94" s="286" t="s">
        <v>250</v>
      </c>
      <c r="F94" s="425">
        <f t="shared" si="2"/>
        <v>70990</v>
      </c>
      <c r="G94" s="165" t="s">
        <v>613</v>
      </c>
      <c r="H94" s="423">
        <v>46990</v>
      </c>
      <c r="I94" s="166"/>
    </row>
    <row r="95" spans="2:9" ht="15">
      <c r="B95" s="4" t="s">
        <v>331</v>
      </c>
      <c r="C95" s="3" t="s">
        <v>59</v>
      </c>
      <c r="D95" s="464">
        <v>59000</v>
      </c>
      <c r="E95" s="286" t="s">
        <v>250</v>
      </c>
      <c r="F95" s="425">
        <f t="shared" si="2"/>
        <v>59000</v>
      </c>
      <c r="G95" s="165" t="s">
        <v>613</v>
      </c>
      <c r="H95" s="423">
        <v>39000</v>
      </c>
      <c r="I95" s="166"/>
    </row>
    <row r="96" spans="2:9" ht="15">
      <c r="B96" s="4" t="s">
        <v>332</v>
      </c>
      <c r="C96" s="3" t="s">
        <v>59</v>
      </c>
      <c r="D96" s="464">
        <v>115000</v>
      </c>
      <c r="E96" s="286" t="s">
        <v>250</v>
      </c>
      <c r="F96" s="425">
        <f t="shared" si="2"/>
        <v>115000</v>
      </c>
      <c r="G96" s="165" t="s">
        <v>613</v>
      </c>
      <c r="H96" s="423">
        <v>77000</v>
      </c>
      <c r="I96" s="166"/>
    </row>
    <row r="97" spans="2:9" ht="15">
      <c r="B97" s="4" t="s">
        <v>396</v>
      </c>
      <c r="C97" s="3" t="s">
        <v>59</v>
      </c>
      <c r="D97" s="464">
        <v>44990</v>
      </c>
      <c r="E97" s="286" t="s">
        <v>250</v>
      </c>
      <c r="F97" s="425">
        <f t="shared" si="2"/>
        <v>44990</v>
      </c>
      <c r="G97" s="165" t="s">
        <v>613</v>
      </c>
      <c r="H97" s="423">
        <v>29990</v>
      </c>
      <c r="I97" s="166"/>
    </row>
    <row r="98" spans="2:9" ht="15">
      <c r="B98" s="4" t="s">
        <v>397</v>
      </c>
      <c r="C98" s="3" t="s">
        <v>59</v>
      </c>
      <c r="D98" s="464">
        <v>50990</v>
      </c>
      <c r="E98" s="286" t="s">
        <v>250</v>
      </c>
      <c r="F98" s="425">
        <f t="shared" si="2"/>
        <v>50990</v>
      </c>
      <c r="G98" s="165" t="s">
        <v>613</v>
      </c>
      <c r="H98" s="423">
        <v>33990</v>
      </c>
      <c r="I98" s="166"/>
    </row>
    <row r="99" spans="2:9" ht="15">
      <c r="B99" s="4" t="s">
        <v>333</v>
      </c>
      <c r="C99" s="3" t="s">
        <v>59</v>
      </c>
      <c r="D99" s="464">
        <v>85000</v>
      </c>
      <c r="E99" s="286" t="s">
        <v>250</v>
      </c>
      <c r="F99" s="425">
        <f t="shared" si="2"/>
        <v>85000</v>
      </c>
      <c r="G99" s="165" t="s">
        <v>613</v>
      </c>
      <c r="H99" s="423">
        <v>57000</v>
      </c>
      <c r="I99" s="166"/>
    </row>
    <row r="100" spans="2:9" ht="15">
      <c r="B100" s="4" t="s">
        <v>334</v>
      </c>
      <c r="C100" s="3" t="s">
        <v>59</v>
      </c>
      <c r="D100" s="464">
        <v>93000</v>
      </c>
      <c r="E100" s="286" t="s">
        <v>250</v>
      </c>
      <c r="F100" s="425">
        <f t="shared" si="2"/>
        <v>93000</v>
      </c>
      <c r="G100" s="165" t="s">
        <v>613</v>
      </c>
      <c r="H100" s="423">
        <v>62000</v>
      </c>
      <c r="I100" s="166"/>
    </row>
    <row r="101" spans="2:9" ht="15">
      <c r="B101" s="4" t="s">
        <v>335</v>
      </c>
      <c r="C101" s="3" t="s">
        <v>59</v>
      </c>
      <c r="D101" s="464">
        <v>180000</v>
      </c>
      <c r="E101" s="286" t="s">
        <v>250</v>
      </c>
      <c r="F101" s="425">
        <f t="shared" si="2"/>
        <v>180000</v>
      </c>
      <c r="G101" s="165" t="s">
        <v>613</v>
      </c>
      <c r="H101" s="423">
        <v>120000</v>
      </c>
      <c r="I101" s="166"/>
    </row>
    <row r="102" spans="2:9" ht="15">
      <c r="B102" s="4" t="s">
        <v>336</v>
      </c>
      <c r="C102" s="3" t="s">
        <v>59</v>
      </c>
      <c r="D102" s="464">
        <v>196000</v>
      </c>
      <c r="E102" s="286" t="s">
        <v>250</v>
      </c>
      <c r="F102" s="425">
        <f t="shared" si="2"/>
        <v>196000</v>
      </c>
      <c r="G102" s="165" t="s">
        <v>613</v>
      </c>
      <c r="H102" s="423">
        <v>131000</v>
      </c>
      <c r="I102" s="166"/>
    </row>
    <row r="103" spans="2:9" ht="15">
      <c r="B103" s="4" t="s">
        <v>337</v>
      </c>
      <c r="C103" s="3" t="s">
        <v>59</v>
      </c>
      <c r="D103" s="464">
        <v>242000</v>
      </c>
      <c r="E103" s="286" t="s">
        <v>250</v>
      </c>
      <c r="F103" s="425">
        <f t="shared" si="2"/>
        <v>242000</v>
      </c>
      <c r="G103" s="165" t="s">
        <v>613</v>
      </c>
      <c r="H103" s="423">
        <v>161000</v>
      </c>
      <c r="I103" s="166"/>
    </row>
    <row r="104" spans="2:9" ht="15">
      <c r="B104" s="4" t="s">
        <v>386</v>
      </c>
      <c r="C104" s="3" t="s">
        <v>59</v>
      </c>
      <c r="D104" s="464" t="e">
        <v>#N/A</v>
      </c>
      <c r="E104" s="286" t="s">
        <v>250</v>
      </c>
      <c r="F104" s="425" t="e">
        <f t="shared" si="2"/>
        <v>#N/A</v>
      </c>
      <c r="G104" s="165" t="s">
        <v>613</v>
      </c>
      <c r="H104" s="423" t="e">
        <v>#N/A</v>
      </c>
      <c r="I104" s="166"/>
    </row>
    <row r="105" spans="2:9" ht="15">
      <c r="B105" s="4" t="s">
        <v>387</v>
      </c>
      <c r="C105" s="3" t="s">
        <v>59</v>
      </c>
      <c r="D105" s="464" t="e">
        <v>#N/A</v>
      </c>
      <c r="E105" s="286" t="s">
        <v>250</v>
      </c>
      <c r="F105" s="425" t="e">
        <f t="shared" si="2"/>
        <v>#N/A</v>
      </c>
      <c r="G105" s="165" t="s">
        <v>613</v>
      </c>
      <c r="H105" s="423" t="e">
        <v>#N/A</v>
      </c>
      <c r="I105" s="166"/>
    </row>
    <row r="106" spans="2:9" ht="15">
      <c r="B106" s="4" t="s">
        <v>388</v>
      </c>
      <c r="C106" s="3" t="s">
        <v>59</v>
      </c>
      <c r="D106" s="464" t="e">
        <v>#N/A</v>
      </c>
      <c r="E106" s="286" t="s">
        <v>250</v>
      </c>
      <c r="F106" s="425" t="e">
        <f t="shared" si="2"/>
        <v>#N/A</v>
      </c>
      <c r="G106" s="165" t="s">
        <v>613</v>
      </c>
      <c r="H106" s="423" t="e">
        <v>#N/A</v>
      </c>
      <c r="I106" s="166"/>
    </row>
    <row r="107" spans="2:9" ht="15">
      <c r="B107" s="4" t="s">
        <v>389</v>
      </c>
      <c r="C107" s="3" t="s">
        <v>59</v>
      </c>
      <c r="D107" s="464" t="e">
        <v>#N/A</v>
      </c>
      <c r="E107" s="286" t="s">
        <v>250</v>
      </c>
      <c r="F107" s="425" t="e">
        <f t="shared" si="2"/>
        <v>#N/A</v>
      </c>
      <c r="G107" s="165" t="s">
        <v>613</v>
      </c>
      <c r="H107" s="423" t="e">
        <v>#N/A</v>
      </c>
      <c r="I107" s="166"/>
    </row>
    <row r="108" spans="2:9" ht="15">
      <c r="B108" s="4" t="s">
        <v>390</v>
      </c>
      <c r="C108" s="3" t="s">
        <v>59</v>
      </c>
      <c r="D108" s="464" t="e">
        <v>#N/A</v>
      </c>
      <c r="E108" s="286" t="s">
        <v>250</v>
      </c>
      <c r="F108" s="425" t="e">
        <f t="shared" si="2"/>
        <v>#N/A</v>
      </c>
      <c r="G108" s="165" t="s">
        <v>613</v>
      </c>
      <c r="H108" s="423" t="e">
        <v>#N/A</v>
      </c>
      <c r="I108" s="166"/>
    </row>
    <row r="109" spans="2:9" ht="15">
      <c r="B109" s="4" t="s">
        <v>338</v>
      </c>
      <c r="C109" s="3" t="s">
        <v>59</v>
      </c>
      <c r="D109" s="464">
        <v>120000</v>
      </c>
      <c r="E109" s="286" t="s">
        <v>250</v>
      </c>
      <c r="F109" s="425">
        <f t="shared" si="2"/>
        <v>120000</v>
      </c>
      <c r="G109" s="165" t="s">
        <v>613</v>
      </c>
      <c r="H109" s="423">
        <v>80000</v>
      </c>
      <c r="I109" s="166"/>
    </row>
    <row r="110" spans="2:9" ht="15">
      <c r="B110" s="4" t="s">
        <v>380</v>
      </c>
      <c r="C110" s="3" t="s">
        <v>59</v>
      </c>
      <c r="D110" s="464" t="e">
        <v>#N/A</v>
      </c>
      <c r="E110" s="286" t="s">
        <v>250</v>
      </c>
      <c r="F110" s="425" t="e">
        <f t="shared" si="2"/>
        <v>#N/A</v>
      </c>
      <c r="G110" s="165" t="s">
        <v>613</v>
      </c>
      <c r="H110" s="423" t="e">
        <v>#N/A</v>
      </c>
      <c r="I110" s="166"/>
    </row>
    <row r="111" spans="2:9" ht="15">
      <c r="B111" s="4" t="s">
        <v>381</v>
      </c>
      <c r="C111" s="3" t="s">
        <v>59</v>
      </c>
      <c r="D111" s="464" t="e">
        <v>#N/A</v>
      </c>
      <c r="E111" s="286" t="s">
        <v>250</v>
      </c>
      <c r="F111" s="425" t="e">
        <f t="shared" si="2"/>
        <v>#N/A</v>
      </c>
      <c r="G111" s="165" t="s">
        <v>613</v>
      </c>
      <c r="H111" s="423" t="e">
        <v>#N/A</v>
      </c>
      <c r="I111" s="166"/>
    </row>
    <row r="112" spans="2:9" ht="15">
      <c r="B112" s="4" t="s">
        <v>382</v>
      </c>
      <c r="C112" s="3" t="s">
        <v>59</v>
      </c>
      <c r="D112" s="464" t="e">
        <v>#N/A</v>
      </c>
      <c r="E112" s="286" t="s">
        <v>250</v>
      </c>
      <c r="F112" s="425" t="e">
        <f t="shared" ref="F112:F171" si="3">ROUND(D112*(1-VLOOKUP(E112,$D$7:$E$10,2,0)),0)</f>
        <v>#N/A</v>
      </c>
      <c r="G112" s="165" t="s">
        <v>613</v>
      </c>
      <c r="H112" s="423" t="e">
        <v>#N/A</v>
      </c>
      <c r="I112" s="166"/>
    </row>
    <row r="113" spans="2:9" ht="15">
      <c r="B113" s="4" t="s">
        <v>383</v>
      </c>
      <c r="C113" s="3" t="s">
        <v>59</v>
      </c>
      <c r="D113" s="464" t="e">
        <v>#N/A</v>
      </c>
      <c r="E113" s="286" t="s">
        <v>250</v>
      </c>
      <c r="F113" s="425" t="e">
        <f t="shared" si="3"/>
        <v>#N/A</v>
      </c>
      <c r="G113" s="165" t="s">
        <v>613</v>
      </c>
      <c r="H113" s="423" t="e">
        <v>#N/A</v>
      </c>
      <c r="I113" s="166"/>
    </row>
    <row r="114" spans="2:9" ht="15">
      <c r="B114" s="4" t="s">
        <v>384</v>
      </c>
      <c r="C114" s="3" t="s">
        <v>59</v>
      </c>
      <c r="D114" s="464" t="e">
        <v>#N/A</v>
      </c>
      <c r="E114" s="286" t="s">
        <v>250</v>
      </c>
      <c r="F114" s="425" t="e">
        <f t="shared" si="3"/>
        <v>#N/A</v>
      </c>
      <c r="G114" s="165" t="s">
        <v>613</v>
      </c>
      <c r="H114" s="423" t="e">
        <v>#N/A</v>
      </c>
      <c r="I114" s="166"/>
    </row>
    <row r="115" spans="2:9" ht="15">
      <c r="B115" s="4" t="s">
        <v>385</v>
      </c>
      <c r="C115" s="3" t="s">
        <v>59</v>
      </c>
      <c r="D115" s="464" t="e">
        <v>#N/A</v>
      </c>
      <c r="E115" s="286" t="s">
        <v>250</v>
      </c>
      <c r="F115" s="425" t="e">
        <f t="shared" si="3"/>
        <v>#N/A</v>
      </c>
      <c r="G115" s="165" t="s">
        <v>613</v>
      </c>
      <c r="H115" s="423" t="e">
        <v>#N/A</v>
      </c>
      <c r="I115" s="166"/>
    </row>
    <row r="116" spans="2:9" ht="15">
      <c r="B116" s="4" t="s">
        <v>391</v>
      </c>
      <c r="C116" s="3" t="s">
        <v>59</v>
      </c>
      <c r="D116" s="464">
        <v>64990</v>
      </c>
      <c r="E116" s="286" t="s">
        <v>250</v>
      </c>
      <c r="F116" s="425">
        <f t="shared" si="3"/>
        <v>64990</v>
      </c>
      <c r="G116" s="165" t="s">
        <v>613</v>
      </c>
      <c r="H116" s="423">
        <v>42990</v>
      </c>
      <c r="I116" s="166"/>
    </row>
    <row r="117" spans="2:9" ht="15">
      <c r="B117" s="4" t="s">
        <v>392</v>
      </c>
      <c r="C117" s="3" t="s">
        <v>59</v>
      </c>
      <c r="D117" s="464">
        <v>73990</v>
      </c>
      <c r="E117" s="286" t="s">
        <v>250</v>
      </c>
      <c r="F117" s="425">
        <f t="shared" si="3"/>
        <v>73990</v>
      </c>
      <c r="G117" s="165" t="s">
        <v>613</v>
      </c>
      <c r="H117" s="423">
        <v>48990</v>
      </c>
      <c r="I117" s="166"/>
    </row>
    <row r="118" spans="2:9" ht="15">
      <c r="B118" s="4" t="s">
        <v>393</v>
      </c>
      <c r="C118" s="3" t="s">
        <v>59</v>
      </c>
      <c r="D118" s="464">
        <v>117990</v>
      </c>
      <c r="E118" s="286" t="s">
        <v>250</v>
      </c>
      <c r="F118" s="425">
        <f t="shared" si="3"/>
        <v>117990</v>
      </c>
      <c r="G118" s="165" t="s">
        <v>613</v>
      </c>
      <c r="H118" s="423">
        <v>78990</v>
      </c>
      <c r="I118" s="166"/>
    </row>
    <row r="119" spans="2:9" ht="15">
      <c r="B119" s="4" t="s">
        <v>394</v>
      </c>
      <c r="C119" s="3" t="s">
        <v>59</v>
      </c>
      <c r="D119" s="464">
        <v>121990</v>
      </c>
      <c r="E119" s="286" t="s">
        <v>250</v>
      </c>
      <c r="F119" s="425">
        <f t="shared" si="3"/>
        <v>121990</v>
      </c>
      <c r="G119" s="165" t="s">
        <v>613</v>
      </c>
      <c r="H119" s="423">
        <v>80990</v>
      </c>
      <c r="I119" s="166"/>
    </row>
    <row r="120" spans="2:9" ht="15">
      <c r="B120" s="4" t="s">
        <v>186</v>
      </c>
      <c r="C120" s="3" t="s">
        <v>57</v>
      </c>
      <c r="D120" s="464">
        <v>44990</v>
      </c>
      <c r="E120" s="286" t="s">
        <v>250</v>
      </c>
      <c r="F120" s="425">
        <f t="shared" si="3"/>
        <v>44990</v>
      </c>
      <c r="G120" s="165" t="s">
        <v>613</v>
      </c>
      <c r="H120" s="423">
        <v>29990</v>
      </c>
      <c r="I120" s="166"/>
    </row>
    <row r="121" spans="2:9" ht="15">
      <c r="B121" s="4" t="s">
        <v>187</v>
      </c>
      <c r="C121" s="3" t="s">
        <v>57</v>
      </c>
      <c r="D121" s="464">
        <v>49990</v>
      </c>
      <c r="E121" s="286" t="s">
        <v>250</v>
      </c>
      <c r="F121" s="425">
        <f t="shared" si="3"/>
        <v>49990</v>
      </c>
      <c r="G121" s="165" t="s">
        <v>613</v>
      </c>
      <c r="H121" s="423">
        <v>32990</v>
      </c>
      <c r="I121" s="166"/>
    </row>
    <row r="122" spans="2:9" ht="15">
      <c r="B122" s="4" t="s">
        <v>188</v>
      </c>
      <c r="C122" s="3" t="s">
        <v>57</v>
      </c>
      <c r="D122" s="464">
        <v>56990</v>
      </c>
      <c r="E122" s="286" t="s">
        <v>250</v>
      </c>
      <c r="F122" s="425">
        <f t="shared" si="3"/>
        <v>56990</v>
      </c>
      <c r="G122" s="165" t="s">
        <v>613</v>
      </c>
      <c r="H122" s="423">
        <v>46990</v>
      </c>
      <c r="I122" s="166"/>
    </row>
    <row r="123" spans="2:9" ht="15">
      <c r="B123" s="4" t="s">
        <v>189</v>
      </c>
      <c r="C123" s="3" t="s">
        <v>57</v>
      </c>
      <c r="D123" s="464">
        <v>59990</v>
      </c>
      <c r="E123" s="286" t="s">
        <v>250</v>
      </c>
      <c r="F123" s="425">
        <f t="shared" si="3"/>
        <v>59990</v>
      </c>
      <c r="G123" s="165" t="s">
        <v>613</v>
      </c>
      <c r="H123" s="423">
        <v>48990</v>
      </c>
      <c r="I123" s="166"/>
    </row>
    <row r="124" spans="2:9" ht="15">
      <c r="B124" s="4" t="s">
        <v>190</v>
      </c>
      <c r="C124" s="3" t="s">
        <v>57</v>
      </c>
      <c r="D124" s="464" t="e">
        <v>#N/A</v>
      </c>
      <c r="E124" s="286" t="s">
        <v>250</v>
      </c>
      <c r="F124" s="425" t="e">
        <f t="shared" si="3"/>
        <v>#N/A</v>
      </c>
      <c r="G124" s="165" t="s">
        <v>613</v>
      </c>
      <c r="H124" s="423" t="e">
        <v>#N/A</v>
      </c>
      <c r="I124" s="166"/>
    </row>
    <row r="125" spans="2:9" ht="15">
      <c r="B125" s="4" t="s">
        <v>191</v>
      </c>
      <c r="C125" s="3" t="s">
        <v>57</v>
      </c>
      <c r="D125" s="464" t="e">
        <v>#N/A</v>
      </c>
      <c r="E125" s="286" t="s">
        <v>250</v>
      </c>
      <c r="F125" s="425" t="e">
        <f t="shared" si="3"/>
        <v>#N/A</v>
      </c>
      <c r="G125" s="165" t="s">
        <v>613</v>
      </c>
      <c r="H125" s="423" t="e">
        <v>#N/A</v>
      </c>
      <c r="I125" s="166"/>
    </row>
    <row r="126" spans="2:9" ht="15">
      <c r="B126" s="4" t="s">
        <v>192</v>
      </c>
      <c r="C126" s="3" t="s">
        <v>59</v>
      </c>
      <c r="D126" s="464">
        <v>76990</v>
      </c>
      <c r="E126" s="286" t="s">
        <v>250</v>
      </c>
      <c r="F126" s="425">
        <f t="shared" si="3"/>
        <v>76990</v>
      </c>
      <c r="G126" s="165" t="s">
        <v>613</v>
      </c>
      <c r="H126" s="423">
        <v>50990</v>
      </c>
      <c r="I126" s="166"/>
    </row>
    <row r="127" spans="2:9" ht="15">
      <c r="B127" s="4" t="s">
        <v>178</v>
      </c>
      <c r="C127" s="3" t="s">
        <v>57</v>
      </c>
      <c r="D127" s="464" t="e">
        <v>#N/A</v>
      </c>
      <c r="E127" s="286" t="s">
        <v>250</v>
      </c>
      <c r="F127" s="425" t="e">
        <f t="shared" si="3"/>
        <v>#N/A</v>
      </c>
      <c r="G127" s="165" t="s">
        <v>613</v>
      </c>
      <c r="H127" s="423" t="e">
        <v>#N/A</v>
      </c>
      <c r="I127" s="166"/>
    </row>
    <row r="128" spans="2:9" ht="15">
      <c r="B128" s="4" t="s">
        <v>179</v>
      </c>
      <c r="C128" s="3" t="s">
        <v>57</v>
      </c>
      <c r="D128" s="464" t="e">
        <v>#N/A</v>
      </c>
      <c r="E128" s="286" t="s">
        <v>250</v>
      </c>
      <c r="F128" s="425" t="e">
        <f t="shared" si="3"/>
        <v>#N/A</v>
      </c>
      <c r="G128" s="165" t="s">
        <v>613</v>
      </c>
      <c r="H128" s="423" t="e">
        <v>#N/A</v>
      </c>
      <c r="I128" s="166"/>
    </row>
    <row r="129" spans="2:9" ht="15">
      <c r="B129" s="4" t="s">
        <v>180</v>
      </c>
      <c r="C129" s="3" t="s">
        <v>57</v>
      </c>
      <c r="D129" s="464" t="e">
        <v>#N/A</v>
      </c>
      <c r="E129" s="286" t="s">
        <v>250</v>
      </c>
      <c r="F129" s="425" t="e">
        <f t="shared" si="3"/>
        <v>#N/A</v>
      </c>
      <c r="G129" s="165" t="s">
        <v>613</v>
      </c>
      <c r="H129" s="423" t="e">
        <v>#N/A</v>
      </c>
      <c r="I129" s="166"/>
    </row>
    <row r="130" spans="2:9" ht="15">
      <c r="B130" s="4" t="s">
        <v>181</v>
      </c>
      <c r="C130" s="3" t="s">
        <v>57</v>
      </c>
      <c r="D130" s="464" t="e">
        <v>#N/A</v>
      </c>
      <c r="E130" s="286" t="s">
        <v>250</v>
      </c>
      <c r="F130" s="425" t="e">
        <f t="shared" si="3"/>
        <v>#N/A</v>
      </c>
      <c r="G130" s="165" t="s">
        <v>613</v>
      </c>
      <c r="H130" s="423" t="e">
        <v>#N/A</v>
      </c>
      <c r="I130" s="166"/>
    </row>
    <row r="131" spans="2:9" ht="15">
      <c r="B131" s="4" t="s">
        <v>182</v>
      </c>
      <c r="C131" s="3" t="s">
        <v>57</v>
      </c>
      <c r="D131" s="464">
        <v>213990</v>
      </c>
      <c r="E131" s="286" t="s">
        <v>250</v>
      </c>
      <c r="F131" s="425">
        <f t="shared" si="3"/>
        <v>213990</v>
      </c>
      <c r="G131" s="165" t="s">
        <v>613</v>
      </c>
      <c r="H131" s="423">
        <v>142990</v>
      </c>
      <c r="I131" s="166"/>
    </row>
    <row r="132" spans="2:9" ht="15">
      <c r="B132" s="4" t="s">
        <v>183</v>
      </c>
      <c r="C132" s="3" t="s">
        <v>57</v>
      </c>
      <c r="D132" s="464">
        <v>282990</v>
      </c>
      <c r="E132" s="286" t="s">
        <v>250</v>
      </c>
      <c r="F132" s="425">
        <f t="shared" si="3"/>
        <v>282990</v>
      </c>
      <c r="G132" s="165" t="s">
        <v>613</v>
      </c>
      <c r="H132" s="423">
        <v>188990</v>
      </c>
      <c r="I132" s="166"/>
    </row>
    <row r="133" spans="2:9" ht="15">
      <c r="B133" s="4" t="s">
        <v>184</v>
      </c>
      <c r="C133" s="3" t="s">
        <v>57</v>
      </c>
      <c r="D133" s="464" t="e">
        <v>#N/A</v>
      </c>
      <c r="E133" s="286" t="s">
        <v>250</v>
      </c>
      <c r="F133" s="425" t="e">
        <f t="shared" si="3"/>
        <v>#N/A</v>
      </c>
      <c r="G133" s="165" t="s">
        <v>613</v>
      </c>
      <c r="H133" s="423" t="e">
        <v>#N/A</v>
      </c>
      <c r="I133" s="166"/>
    </row>
    <row r="134" spans="2:9" ht="15">
      <c r="B134" s="4" t="s">
        <v>193</v>
      </c>
      <c r="C134" s="3" t="s">
        <v>59</v>
      </c>
      <c r="D134" s="464">
        <v>156000</v>
      </c>
      <c r="E134" s="286" t="s">
        <v>250</v>
      </c>
      <c r="F134" s="425">
        <f t="shared" si="3"/>
        <v>156000</v>
      </c>
      <c r="G134" s="165" t="s">
        <v>613</v>
      </c>
      <c r="H134" s="423">
        <v>104000</v>
      </c>
      <c r="I134" s="166"/>
    </row>
    <row r="135" spans="2:9" ht="15">
      <c r="B135" s="4" t="s">
        <v>247</v>
      </c>
      <c r="C135" s="3" t="s">
        <v>59</v>
      </c>
      <c r="D135" s="464">
        <v>175700</v>
      </c>
      <c r="E135" s="286" t="s">
        <v>250</v>
      </c>
      <c r="F135" s="425">
        <f t="shared" si="3"/>
        <v>175700</v>
      </c>
      <c r="G135" s="165" t="s">
        <v>613</v>
      </c>
      <c r="H135" s="423">
        <v>117000</v>
      </c>
      <c r="I135" s="166"/>
    </row>
    <row r="136" spans="2:9" ht="15">
      <c r="B136" s="4" t="s">
        <v>194</v>
      </c>
      <c r="C136" s="3" t="s">
        <v>59</v>
      </c>
      <c r="D136" s="464">
        <v>146000</v>
      </c>
      <c r="E136" s="286" t="s">
        <v>250</v>
      </c>
      <c r="F136" s="425">
        <f t="shared" si="3"/>
        <v>146000</v>
      </c>
      <c r="G136" s="165" t="s">
        <v>613</v>
      </c>
      <c r="H136" s="423">
        <v>97000</v>
      </c>
      <c r="I136" s="166"/>
    </row>
    <row r="137" spans="2:9" ht="15">
      <c r="B137" s="4" t="s">
        <v>246</v>
      </c>
      <c r="C137" s="3" t="s">
        <v>59</v>
      </c>
      <c r="D137" s="464">
        <v>165700</v>
      </c>
      <c r="E137" s="286" t="s">
        <v>250</v>
      </c>
      <c r="F137" s="425">
        <f t="shared" si="3"/>
        <v>165700</v>
      </c>
      <c r="G137" s="165" t="s">
        <v>613</v>
      </c>
      <c r="H137" s="423">
        <v>111000</v>
      </c>
      <c r="I137" s="166"/>
    </row>
    <row r="138" spans="2:9" ht="15">
      <c r="B138" s="4" t="s">
        <v>290</v>
      </c>
      <c r="C138" s="3" t="s">
        <v>59</v>
      </c>
      <c r="D138" s="464" t="e">
        <v>#N/A</v>
      </c>
      <c r="E138" s="286" t="s">
        <v>250</v>
      </c>
      <c r="F138" s="425" t="e">
        <f t="shared" si="3"/>
        <v>#N/A</v>
      </c>
      <c r="G138" s="165" t="s">
        <v>613</v>
      </c>
      <c r="H138" s="423" t="e">
        <v>#N/A</v>
      </c>
      <c r="I138" s="166"/>
    </row>
    <row r="139" spans="2:9" ht="15">
      <c r="B139" s="4" t="s">
        <v>291</v>
      </c>
      <c r="C139" s="3" t="s">
        <v>59</v>
      </c>
      <c r="D139" s="464" t="e">
        <v>#N/A</v>
      </c>
      <c r="E139" s="286" t="s">
        <v>250</v>
      </c>
      <c r="F139" s="425" t="e">
        <f t="shared" si="3"/>
        <v>#N/A</v>
      </c>
      <c r="G139" s="165" t="s">
        <v>613</v>
      </c>
      <c r="H139" s="423" t="e">
        <v>#N/A</v>
      </c>
      <c r="I139" s="166"/>
    </row>
    <row r="140" spans="2:9" ht="15">
      <c r="B140" s="4" t="s">
        <v>292</v>
      </c>
      <c r="C140" s="3" t="s">
        <v>59</v>
      </c>
      <c r="D140" s="464">
        <v>64990</v>
      </c>
      <c r="E140" s="286" t="s">
        <v>250</v>
      </c>
      <c r="F140" s="425">
        <f t="shared" si="3"/>
        <v>64990</v>
      </c>
      <c r="G140" s="165" t="s">
        <v>613</v>
      </c>
      <c r="H140" s="423">
        <v>42990</v>
      </c>
      <c r="I140" s="166"/>
    </row>
    <row r="141" spans="2:9" ht="15">
      <c r="B141" s="4" t="s">
        <v>293</v>
      </c>
      <c r="C141" s="3" t="s">
        <v>59</v>
      </c>
      <c r="D141" s="464" t="e">
        <v>#N/A</v>
      </c>
      <c r="E141" s="286" t="s">
        <v>250</v>
      </c>
      <c r="F141" s="425" t="e">
        <f t="shared" si="3"/>
        <v>#N/A</v>
      </c>
      <c r="G141" s="165" t="s">
        <v>613</v>
      </c>
      <c r="H141" s="423" t="e">
        <v>#N/A</v>
      </c>
      <c r="I141" s="166"/>
    </row>
    <row r="142" spans="2:9" ht="15">
      <c r="B142" s="4" t="s">
        <v>294</v>
      </c>
      <c r="C142" s="3" t="s">
        <v>59</v>
      </c>
      <c r="D142" s="464" t="e">
        <v>#N/A</v>
      </c>
      <c r="E142" s="286" t="s">
        <v>250</v>
      </c>
      <c r="F142" s="425" t="e">
        <f t="shared" si="3"/>
        <v>#N/A</v>
      </c>
      <c r="G142" s="165" t="s">
        <v>613</v>
      </c>
      <c r="H142" s="423" t="e">
        <v>#N/A</v>
      </c>
      <c r="I142" s="166"/>
    </row>
    <row r="143" spans="2:9" ht="15">
      <c r="B143" s="4" t="s">
        <v>295</v>
      </c>
      <c r="C143" s="3" t="s">
        <v>59</v>
      </c>
      <c r="D143" s="464">
        <v>121990</v>
      </c>
      <c r="E143" s="286" t="s">
        <v>250</v>
      </c>
      <c r="F143" s="425">
        <f t="shared" si="3"/>
        <v>121990</v>
      </c>
      <c r="G143" s="165" t="s">
        <v>613</v>
      </c>
      <c r="H143" s="423">
        <v>80990</v>
      </c>
      <c r="I143" s="166"/>
    </row>
    <row r="144" spans="2:9" ht="15">
      <c r="B144" s="4" t="s">
        <v>300</v>
      </c>
      <c r="C144" s="3" t="s">
        <v>59</v>
      </c>
      <c r="D144" s="464" t="e">
        <v>#N/A</v>
      </c>
      <c r="E144" s="286" t="s">
        <v>250</v>
      </c>
      <c r="F144" s="425" t="e">
        <f t="shared" si="3"/>
        <v>#N/A</v>
      </c>
      <c r="G144" s="165" t="s">
        <v>613</v>
      </c>
      <c r="H144" s="423" t="e">
        <v>#N/A</v>
      </c>
      <c r="I144" s="166"/>
    </row>
    <row r="145" spans="2:9" ht="15">
      <c r="B145" s="4" t="s">
        <v>301</v>
      </c>
      <c r="C145" s="3" t="s">
        <v>59</v>
      </c>
      <c r="D145" s="464" t="e">
        <v>#N/A</v>
      </c>
      <c r="E145" s="286" t="s">
        <v>250</v>
      </c>
      <c r="F145" s="425" t="e">
        <f t="shared" si="3"/>
        <v>#N/A</v>
      </c>
      <c r="G145" s="165" t="s">
        <v>613</v>
      </c>
      <c r="H145" s="423" t="e">
        <v>#N/A</v>
      </c>
      <c r="I145" s="166"/>
    </row>
    <row r="146" spans="2:9" ht="15">
      <c r="B146" s="4" t="s">
        <v>302</v>
      </c>
      <c r="C146" s="3" t="s">
        <v>59</v>
      </c>
      <c r="D146" s="464" t="e">
        <v>#N/A</v>
      </c>
      <c r="E146" s="286" t="s">
        <v>250</v>
      </c>
      <c r="F146" s="425" t="e">
        <f t="shared" si="3"/>
        <v>#N/A</v>
      </c>
      <c r="G146" s="165" t="s">
        <v>613</v>
      </c>
      <c r="H146" s="423" t="e">
        <v>#N/A</v>
      </c>
      <c r="I146" s="166"/>
    </row>
    <row r="147" spans="2:9" ht="15">
      <c r="B147" s="4" t="s">
        <v>303</v>
      </c>
      <c r="C147" s="3" t="s">
        <v>59</v>
      </c>
      <c r="D147" s="464" t="e">
        <v>#N/A</v>
      </c>
      <c r="E147" s="286" t="s">
        <v>250</v>
      </c>
      <c r="F147" s="425" t="e">
        <f t="shared" si="3"/>
        <v>#N/A</v>
      </c>
      <c r="G147" s="165" t="s">
        <v>613</v>
      </c>
      <c r="H147" s="423" t="e">
        <v>#N/A</v>
      </c>
      <c r="I147" s="166"/>
    </row>
    <row r="148" spans="2:9" ht="15">
      <c r="B148" s="4" t="s">
        <v>304</v>
      </c>
      <c r="C148" s="3" t="s">
        <v>59</v>
      </c>
      <c r="D148" s="464" t="e">
        <v>#N/A</v>
      </c>
      <c r="E148" s="286" t="s">
        <v>250</v>
      </c>
      <c r="F148" s="425" t="e">
        <f t="shared" si="3"/>
        <v>#N/A</v>
      </c>
      <c r="G148" s="165" t="s">
        <v>613</v>
      </c>
      <c r="H148" s="423" t="e">
        <v>#N/A</v>
      </c>
      <c r="I148" s="166"/>
    </row>
    <row r="149" spans="2:9" ht="15">
      <c r="B149" s="4" t="s">
        <v>305</v>
      </c>
      <c r="C149" s="3" t="s">
        <v>59</v>
      </c>
      <c r="D149" s="464" t="e">
        <v>#N/A</v>
      </c>
      <c r="E149" s="286" t="s">
        <v>250</v>
      </c>
      <c r="F149" s="425" t="e">
        <f t="shared" si="3"/>
        <v>#N/A</v>
      </c>
      <c r="G149" s="165" t="s">
        <v>613</v>
      </c>
      <c r="H149" s="423" t="e">
        <v>#N/A</v>
      </c>
      <c r="I149" s="166"/>
    </row>
    <row r="150" spans="2:9" ht="15">
      <c r="B150" s="4" t="s">
        <v>296</v>
      </c>
      <c r="C150" s="3" t="s">
        <v>59</v>
      </c>
      <c r="D150" s="464" t="e">
        <v>#N/A</v>
      </c>
      <c r="E150" s="286" t="s">
        <v>250</v>
      </c>
      <c r="F150" s="425" t="e">
        <f t="shared" si="3"/>
        <v>#N/A</v>
      </c>
      <c r="G150" s="165" t="s">
        <v>613</v>
      </c>
      <c r="H150" s="423" t="e">
        <v>#N/A</v>
      </c>
      <c r="I150" s="166"/>
    </row>
    <row r="151" spans="2:9" ht="15">
      <c r="B151" s="4" t="s">
        <v>297</v>
      </c>
      <c r="C151" s="3" t="s">
        <v>59</v>
      </c>
      <c r="D151" s="464" t="e">
        <v>#N/A</v>
      </c>
      <c r="E151" s="286" t="s">
        <v>250</v>
      </c>
      <c r="F151" s="425" t="e">
        <f t="shared" si="3"/>
        <v>#N/A</v>
      </c>
      <c r="G151" s="165" t="s">
        <v>613</v>
      </c>
      <c r="H151" s="423" t="e">
        <v>#N/A</v>
      </c>
      <c r="I151" s="166"/>
    </row>
    <row r="152" spans="2:9" ht="15">
      <c r="B152" s="4" t="s">
        <v>298</v>
      </c>
      <c r="C152" s="3" t="s">
        <v>59</v>
      </c>
      <c r="D152" s="464" t="e">
        <v>#N/A</v>
      </c>
      <c r="E152" s="286" t="s">
        <v>250</v>
      </c>
      <c r="F152" s="425" t="e">
        <f t="shared" si="3"/>
        <v>#N/A</v>
      </c>
      <c r="G152" s="165" t="s">
        <v>613</v>
      </c>
      <c r="H152" s="423" t="e">
        <v>#N/A</v>
      </c>
      <c r="I152" s="166"/>
    </row>
    <row r="153" spans="2:9" ht="15">
      <c r="B153" s="4" t="s">
        <v>299</v>
      </c>
      <c r="C153" s="3" t="s">
        <v>59</v>
      </c>
      <c r="D153" s="464" t="e">
        <v>#N/A</v>
      </c>
      <c r="E153" s="286" t="s">
        <v>250</v>
      </c>
      <c r="F153" s="425" t="e">
        <f t="shared" si="3"/>
        <v>#N/A</v>
      </c>
      <c r="G153" s="165" t="s">
        <v>613</v>
      </c>
      <c r="H153" s="423" t="e">
        <v>#N/A</v>
      </c>
      <c r="I153" s="166"/>
    </row>
    <row r="154" spans="2:9" ht="15">
      <c r="B154" s="4" t="s">
        <v>197</v>
      </c>
      <c r="C154" s="3" t="s">
        <v>59</v>
      </c>
      <c r="D154" s="464">
        <v>120000</v>
      </c>
      <c r="E154" s="286" t="s">
        <v>250</v>
      </c>
      <c r="F154" s="425">
        <f t="shared" si="3"/>
        <v>120000</v>
      </c>
      <c r="G154" s="165" t="s">
        <v>613</v>
      </c>
      <c r="H154" s="423">
        <v>80000</v>
      </c>
      <c r="I154" s="166"/>
    </row>
    <row r="155" spans="2:9" ht="15">
      <c r="B155" s="4" t="s">
        <v>195</v>
      </c>
      <c r="C155" s="3" t="s">
        <v>59</v>
      </c>
      <c r="D155" s="464" t="e">
        <v>#N/A</v>
      </c>
      <c r="E155" s="286" t="s">
        <v>250</v>
      </c>
      <c r="F155" s="425" t="e">
        <f t="shared" si="3"/>
        <v>#N/A</v>
      </c>
      <c r="G155" s="165" t="s">
        <v>613</v>
      </c>
      <c r="H155" s="423" t="e">
        <v>#N/A</v>
      </c>
      <c r="I155" s="166"/>
    </row>
    <row r="156" spans="2:9" ht="15">
      <c r="B156" s="4" t="s">
        <v>196</v>
      </c>
      <c r="C156" s="3" t="s">
        <v>59</v>
      </c>
      <c r="D156" s="464" t="e">
        <v>#N/A</v>
      </c>
      <c r="E156" s="286" t="s">
        <v>250</v>
      </c>
      <c r="F156" s="425" t="e">
        <f t="shared" si="3"/>
        <v>#N/A</v>
      </c>
      <c r="G156" s="165" t="s">
        <v>613</v>
      </c>
      <c r="H156" s="423" t="e">
        <v>#N/A</v>
      </c>
      <c r="I156" s="166"/>
    </row>
    <row r="157" spans="2:9" ht="15">
      <c r="B157" s="4" t="s">
        <v>202</v>
      </c>
      <c r="C157" s="3" t="s">
        <v>59</v>
      </c>
      <c r="D157" s="464" t="e">
        <v>#N/A</v>
      </c>
      <c r="E157" s="286" t="s">
        <v>250</v>
      </c>
      <c r="F157" s="425" t="e">
        <f t="shared" si="3"/>
        <v>#N/A</v>
      </c>
      <c r="G157" s="165" t="s">
        <v>613</v>
      </c>
      <c r="H157" s="423" t="e">
        <v>#N/A</v>
      </c>
      <c r="I157" s="166"/>
    </row>
    <row r="158" spans="2:9" ht="15">
      <c r="B158" s="4" t="s">
        <v>198</v>
      </c>
      <c r="C158" s="3" t="s">
        <v>59</v>
      </c>
      <c r="D158" s="464" t="e">
        <v>#N/A</v>
      </c>
      <c r="E158" s="286" t="s">
        <v>250</v>
      </c>
      <c r="F158" s="425" t="e">
        <f t="shared" si="3"/>
        <v>#N/A</v>
      </c>
      <c r="G158" s="165" t="s">
        <v>613</v>
      </c>
      <c r="H158" s="423" t="e">
        <v>#N/A</v>
      </c>
      <c r="I158" s="166"/>
    </row>
    <row r="159" spans="2:9" ht="15">
      <c r="B159" s="4" t="s">
        <v>199</v>
      </c>
      <c r="C159" s="3" t="s">
        <v>59</v>
      </c>
      <c r="D159" s="464" t="e">
        <v>#N/A</v>
      </c>
      <c r="E159" s="286" t="s">
        <v>250</v>
      </c>
      <c r="F159" s="425" t="e">
        <f t="shared" si="3"/>
        <v>#N/A</v>
      </c>
      <c r="G159" s="165" t="s">
        <v>613</v>
      </c>
      <c r="H159" s="423" t="e">
        <v>#N/A</v>
      </c>
      <c r="I159" s="166"/>
    </row>
    <row r="160" spans="2:9" ht="15">
      <c r="B160" s="4" t="s">
        <v>200</v>
      </c>
      <c r="C160" s="3" t="s">
        <v>59</v>
      </c>
      <c r="D160" s="464">
        <v>242000</v>
      </c>
      <c r="E160" s="286" t="s">
        <v>250</v>
      </c>
      <c r="F160" s="425">
        <f t="shared" si="3"/>
        <v>242000</v>
      </c>
      <c r="G160" s="165" t="s">
        <v>613</v>
      </c>
      <c r="H160" s="423">
        <v>161000</v>
      </c>
      <c r="I160" s="166"/>
    </row>
    <row r="161" spans="2:9" ht="15">
      <c r="B161" s="4" t="s">
        <v>140</v>
      </c>
      <c r="C161" s="3" t="s">
        <v>60</v>
      </c>
      <c r="D161" s="465">
        <v>13300</v>
      </c>
      <c r="E161" s="286" t="s">
        <v>249</v>
      </c>
      <c r="F161" s="425">
        <f t="shared" si="3"/>
        <v>13300</v>
      </c>
      <c r="G161" s="165" t="s">
        <v>613</v>
      </c>
      <c r="H161" s="423">
        <v>16400</v>
      </c>
      <c r="I161" s="166"/>
    </row>
    <row r="162" spans="2:9" ht="15">
      <c r="B162" s="4" t="s">
        <v>141</v>
      </c>
      <c r="C162" s="3" t="s">
        <v>60</v>
      </c>
      <c r="D162" s="465">
        <v>14900</v>
      </c>
      <c r="E162" s="286" t="s">
        <v>249</v>
      </c>
      <c r="F162" s="425">
        <f t="shared" si="3"/>
        <v>14900</v>
      </c>
      <c r="G162" s="165" t="s">
        <v>613</v>
      </c>
      <c r="H162" s="423">
        <v>18400</v>
      </c>
      <c r="I162" s="166"/>
    </row>
    <row r="163" spans="2:9" ht="15">
      <c r="B163" s="4" t="s">
        <v>144</v>
      </c>
      <c r="C163" s="3" t="s">
        <v>60</v>
      </c>
      <c r="D163" s="465" t="e">
        <v>#N/A</v>
      </c>
      <c r="E163" s="286" t="s">
        <v>249</v>
      </c>
      <c r="F163" s="425" t="e">
        <f t="shared" si="3"/>
        <v>#N/A</v>
      </c>
      <c r="G163" s="165" t="s">
        <v>613</v>
      </c>
      <c r="H163" s="423" t="e">
        <v>#N/A</v>
      </c>
      <c r="I163" s="166"/>
    </row>
    <row r="164" spans="2:9" ht="15">
      <c r="B164" s="4" t="s">
        <v>145</v>
      </c>
      <c r="C164" s="3" t="s">
        <v>60</v>
      </c>
      <c r="D164" s="465" t="e">
        <v>#N/A</v>
      </c>
      <c r="E164" s="286" t="s">
        <v>249</v>
      </c>
      <c r="F164" s="425" t="e">
        <f t="shared" si="3"/>
        <v>#N/A</v>
      </c>
      <c r="G164" s="165" t="s">
        <v>613</v>
      </c>
      <c r="H164" s="423" t="e">
        <v>#N/A</v>
      </c>
      <c r="I164" s="166"/>
    </row>
    <row r="165" spans="2:9" ht="15">
      <c r="B165" s="4" t="s">
        <v>146</v>
      </c>
      <c r="C165" s="3" t="s">
        <v>60</v>
      </c>
      <c r="D165" s="465" t="e">
        <v>#N/A</v>
      </c>
      <c r="E165" s="286" t="s">
        <v>249</v>
      </c>
      <c r="F165" s="425" t="e">
        <f t="shared" si="3"/>
        <v>#N/A</v>
      </c>
      <c r="G165" s="165" t="s">
        <v>613</v>
      </c>
      <c r="H165" s="423" t="e">
        <v>#N/A</v>
      </c>
      <c r="I165" s="166"/>
    </row>
    <row r="166" spans="2:9" ht="15">
      <c r="B166" s="4" t="s">
        <v>147</v>
      </c>
      <c r="C166" s="3" t="s">
        <v>60</v>
      </c>
      <c r="D166" s="465" t="e">
        <v>#N/A</v>
      </c>
      <c r="E166" s="286" t="s">
        <v>249</v>
      </c>
      <c r="F166" s="425" t="e">
        <f t="shared" si="3"/>
        <v>#N/A</v>
      </c>
      <c r="G166" s="165" t="s">
        <v>613</v>
      </c>
      <c r="H166" s="423" t="e">
        <v>#N/A</v>
      </c>
      <c r="I166" s="166"/>
    </row>
    <row r="167" spans="2:9" ht="15">
      <c r="B167" s="4" t="s">
        <v>158</v>
      </c>
      <c r="C167" s="3" t="s">
        <v>60</v>
      </c>
      <c r="D167" s="465">
        <v>9300</v>
      </c>
      <c r="E167" s="286" t="s">
        <v>249</v>
      </c>
      <c r="F167" s="425">
        <f t="shared" si="3"/>
        <v>9300</v>
      </c>
      <c r="G167" s="165" t="s">
        <v>613</v>
      </c>
      <c r="H167" s="423">
        <v>11500</v>
      </c>
      <c r="I167" s="166"/>
    </row>
    <row r="168" spans="2:9" ht="15">
      <c r="B168" s="4" t="s">
        <v>160</v>
      </c>
      <c r="C168" s="3" t="s">
        <v>60</v>
      </c>
      <c r="D168" s="465">
        <v>9900</v>
      </c>
      <c r="E168" s="286" t="s">
        <v>249</v>
      </c>
      <c r="F168" s="425">
        <f t="shared" si="3"/>
        <v>9900</v>
      </c>
      <c r="G168" s="165" t="s">
        <v>613</v>
      </c>
      <c r="H168" s="423">
        <v>12200</v>
      </c>
      <c r="I168" s="166"/>
    </row>
    <row r="169" spans="2:9" ht="15">
      <c r="B169" s="4" t="s">
        <v>162</v>
      </c>
      <c r="C169" s="3" t="s">
        <v>60</v>
      </c>
      <c r="D169" s="465">
        <v>11200</v>
      </c>
      <c r="E169" s="286" t="s">
        <v>249</v>
      </c>
      <c r="F169" s="425">
        <f t="shared" si="3"/>
        <v>11200</v>
      </c>
      <c r="G169" s="165" t="s">
        <v>613</v>
      </c>
      <c r="H169" s="423">
        <v>13800</v>
      </c>
      <c r="I169" s="166"/>
    </row>
    <row r="170" spans="2:9" ht="15">
      <c r="B170" s="4" t="s">
        <v>164</v>
      </c>
      <c r="C170" s="3" t="s">
        <v>60</v>
      </c>
      <c r="D170" s="465">
        <v>19400</v>
      </c>
      <c r="E170" s="286" t="s">
        <v>249</v>
      </c>
      <c r="F170" s="425">
        <f t="shared" si="3"/>
        <v>19400</v>
      </c>
      <c r="G170" s="165" t="s">
        <v>613</v>
      </c>
      <c r="H170" s="423">
        <v>23800</v>
      </c>
      <c r="I170" s="166"/>
    </row>
    <row r="171" spans="2:9" ht="15">
      <c r="B171" s="4" t="s">
        <v>166</v>
      </c>
      <c r="C171" s="3" t="s">
        <v>60</v>
      </c>
      <c r="D171" s="465">
        <v>24800</v>
      </c>
      <c r="E171" s="286" t="s">
        <v>249</v>
      </c>
      <c r="F171" s="425">
        <f t="shared" si="3"/>
        <v>24800</v>
      </c>
      <c r="G171" s="165" t="s">
        <v>613</v>
      </c>
      <c r="H171" s="423">
        <v>30600</v>
      </c>
      <c r="I171" s="166"/>
    </row>
    <row r="172" spans="2:9" ht="15">
      <c r="B172" s="4" t="s">
        <v>148</v>
      </c>
      <c r="C172" s="3" t="s">
        <v>60</v>
      </c>
      <c r="D172" s="465">
        <v>6800</v>
      </c>
      <c r="E172" s="286" t="s">
        <v>249</v>
      </c>
      <c r="F172" s="425">
        <f t="shared" ref="F172:F215" si="4">ROUND(D172*(1-VLOOKUP(E172,$D$7:$E$10,2,0)),0)</f>
        <v>6800</v>
      </c>
      <c r="G172" s="165" t="s">
        <v>613</v>
      </c>
      <c r="H172" s="423">
        <v>8100</v>
      </c>
      <c r="I172" s="166"/>
    </row>
    <row r="173" spans="2:9" ht="15">
      <c r="B173" s="4" t="s">
        <v>149</v>
      </c>
      <c r="C173" s="3" t="s">
        <v>60</v>
      </c>
      <c r="D173" s="465">
        <v>7700</v>
      </c>
      <c r="E173" s="286" t="s">
        <v>249</v>
      </c>
      <c r="F173" s="425">
        <f t="shared" si="4"/>
        <v>7700</v>
      </c>
      <c r="G173" s="165" t="s">
        <v>613</v>
      </c>
      <c r="H173" s="423">
        <v>9100</v>
      </c>
      <c r="I173" s="166"/>
    </row>
    <row r="174" spans="2:9" ht="15">
      <c r="B174" s="4" t="s">
        <v>150</v>
      </c>
      <c r="C174" s="3" t="s">
        <v>60</v>
      </c>
      <c r="D174" s="465">
        <v>9800</v>
      </c>
      <c r="E174" s="286" t="s">
        <v>249</v>
      </c>
      <c r="F174" s="425">
        <f t="shared" si="4"/>
        <v>9800</v>
      </c>
      <c r="G174" s="165" t="s">
        <v>613</v>
      </c>
      <c r="H174" s="423">
        <v>11700</v>
      </c>
      <c r="I174" s="166"/>
    </row>
    <row r="175" spans="2:9" ht="15">
      <c r="B175" s="4" t="s">
        <v>151</v>
      </c>
      <c r="C175" s="3" t="s">
        <v>60</v>
      </c>
      <c r="D175" s="465">
        <v>15500</v>
      </c>
      <c r="E175" s="286" t="s">
        <v>249</v>
      </c>
      <c r="F175" s="425">
        <f t="shared" si="4"/>
        <v>15500</v>
      </c>
      <c r="G175" s="165" t="s">
        <v>613</v>
      </c>
      <c r="H175" s="423">
        <v>18400</v>
      </c>
      <c r="I175" s="166"/>
    </row>
    <row r="176" spans="2:9" ht="15">
      <c r="B176" s="4" t="s">
        <v>152</v>
      </c>
      <c r="C176" s="3" t="s">
        <v>60</v>
      </c>
      <c r="D176" s="465">
        <v>19800</v>
      </c>
      <c r="E176" s="286" t="s">
        <v>249</v>
      </c>
      <c r="F176" s="425">
        <f t="shared" si="4"/>
        <v>19800</v>
      </c>
      <c r="G176" s="165" t="s">
        <v>613</v>
      </c>
      <c r="H176" s="423">
        <v>23600</v>
      </c>
      <c r="I176" s="166"/>
    </row>
    <row r="177" spans="2:9" ht="15">
      <c r="B177" s="4" t="s">
        <v>168</v>
      </c>
      <c r="C177" s="3" t="s">
        <v>60</v>
      </c>
      <c r="D177" s="465">
        <v>6500</v>
      </c>
      <c r="E177" s="286" t="s">
        <v>249</v>
      </c>
      <c r="F177" s="425">
        <f t="shared" si="4"/>
        <v>6500</v>
      </c>
      <c r="G177" s="165" t="s">
        <v>613</v>
      </c>
      <c r="H177" s="423">
        <v>7700</v>
      </c>
      <c r="I177" s="166"/>
    </row>
    <row r="178" spans="2:9" ht="15">
      <c r="B178" s="4" t="s">
        <v>170</v>
      </c>
      <c r="C178" s="3" t="s">
        <v>60</v>
      </c>
      <c r="D178" s="465">
        <v>7100</v>
      </c>
      <c r="E178" s="286" t="s">
        <v>249</v>
      </c>
      <c r="F178" s="425">
        <f t="shared" si="4"/>
        <v>7100</v>
      </c>
      <c r="G178" s="165" t="s">
        <v>613</v>
      </c>
      <c r="H178" s="423">
        <v>8500</v>
      </c>
      <c r="I178" s="166"/>
    </row>
    <row r="179" spans="2:9" ht="15">
      <c r="B179" s="4" t="s">
        <v>172</v>
      </c>
      <c r="C179" s="3" t="s">
        <v>60</v>
      </c>
      <c r="D179" s="465">
        <v>9400</v>
      </c>
      <c r="E179" s="286" t="s">
        <v>249</v>
      </c>
      <c r="F179" s="425">
        <f t="shared" si="4"/>
        <v>9400</v>
      </c>
      <c r="G179" s="165" t="s">
        <v>613</v>
      </c>
      <c r="H179" s="423">
        <v>11200</v>
      </c>
      <c r="I179" s="166"/>
    </row>
    <row r="180" spans="2:9" ht="15">
      <c r="B180" s="4" t="s">
        <v>174</v>
      </c>
      <c r="C180" s="3" t="s">
        <v>60</v>
      </c>
      <c r="D180" s="465">
        <v>15500</v>
      </c>
      <c r="E180" s="286" t="s">
        <v>249</v>
      </c>
      <c r="F180" s="425">
        <f t="shared" si="4"/>
        <v>15500</v>
      </c>
      <c r="G180" s="165" t="s">
        <v>613</v>
      </c>
      <c r="H180" s="423">
        <v>18400</v>
      </c>
      <c r="I180" s="166"/>
    </row>
    <row r="181" spans="2:9" ht="15">
      <c r="B181" s="4" t="s">
        <v>176</v>
      </c>
      <c r="C181" s="3" t="s">
        <v>60</v>
      </c>
      <c r="D181" s="465">
        <v>19700</v>
      </c>
      <c r="E181" s="286" t="s">
        <v>249</v>
      </c>
      <c r="F181" s="425">
        <f t="shared" si="4"/>
        <v>19700</v>
      </c>
      <c r="G181" s="165" t="s">
        <v>613</v>
      </c>
      <c r="H181" s="423">
        <v>23400</v>
      </c>
      <c r="I181" s="166"/>
    </row>
    <row r="182" spans="2:9" ht="15">
      <c r="B182" s="4" t="s">
        <v>44</v>
      </c>
      <c r="C182" s="3" t="s">
        <v>60</v>
      </c>
      <c r="D182" s="465">
        <v>37200</v>
      </c>
      <c r="E182" s="286" t="s">
        <v>249</v>
      </c>
      <c r="F182" s="425">
        <f>ROUND(D182*(1-VLOOKUP(E182,$D$7:$E$10,2,0)),0)</f>
        <v>37200</v>
      </c>
      <c r="G182" s="165" t="s">
        <v>613</v>
      </c>
      <c r="H182" s="423">
        <v>45900</v>
      </c>
      <c r="I182" s="166"/>
    </row>
    <row r="183" spans="2:9" ht="15">
      <c r="B183" s="4" t="s">
        <v>339</v>
      </c>
      <c r="C183" s="3" t="s">
        <v>60</v>
      </c>
      <c r="D183" s="465">
        <v>14400</v>
      </c>
      <c r="E183" s="286" t="s">
        <v>249</v>
      </c>
      <c r="F183" s="425">
        <f t="shared" si="4"/>
        <v>14400</v>
      </c>
      <c r="G183" s="165" t="s">
        <v>613</v>
      </c>
      <c r="H183" s="423">
        <v>17700</v>
      </c>
      <c r="I183" s="166"/>
    </row>
    <row r="184" spans="2:9" ht="15">
      <c r="B184" s="4" t="s">
        <v>343</v>
      </c>
      <c r="C184" s="3" t="s">
        <v>60</v>
      </c>
      <c r="D184" s="465">
        <v>15900</v>
      </c>
      <c r="E184" s="286" t="s">
        <v>249</v>
      </c>
      <c r="F184" s="425">
        <f t="shared" si="4"/>
        <v>15900</v>
      </c>
      <c r="G184" s="165" t="s">
        <v>613</v>
      </c>
      <c r="H184" s="423">
        <v>19600</v>
      </c>
      <c r="I184" s="166"/>
    </row>
    <row r="185" spans="2:9" ht="15">
      <c r="B185" s="4" t="s">
        <v>347</v>
      </c>
      <c r="C185" s="3" t="s">
        <v>60</v>
      </c>
      <c r="D185" s="465">
        <v>23200</v>
      </c>
      <c r="E185" s="286" t="s">
        <v>249</v>
      </c>
      <c r="F185" s="425">
        <f t="shared" si="4"/>
        <v>23200</v>
      </c>
      <c r="G185" s="165" t="s">
        <v>613</v>
      </c>
      <c r="H185" s="423">
        <v>28600</v>
      </c>
      <c r="I185" s="166"/>
    </row>
    <row r="186" spans="2:9" ht="15">
      <c r="B186" s="4" t="s">
        <v>351</v>
      </c>
      <c r="C186" s="3" t="s">
        <v>60</v>
      </c>
      <c r="D186" s="465">
        <v>30600</v>
      </c>
      <c r="E186" s="286" t="s">
        <v>249</v>
      </c>
      <c r="F186" s="425">
        <f t="shared" si="4"/>
        <v>30600</v>
      </c>
      <c r="G186" s="165" t="s">
        <v>613</v>
      </c>
      <c r="H186" s="423">
        <v>37600</v>
      </c>
      <c r="I186" s="166"/>
    </row>
    <row r="187" spans="2:9" ht="15">
      <c r="B187" s="4" t="s">
        <v>142</v>
      </c>
      <c r="C187" s="3" t="s">
        <v>60</v>
      </c>
      <c r="D187" s="465">
        <v>29690</v>
      </c>
      <c r="E187" s="286" t="s">
        <v>249</v>
      </c>
      <c r="F187" s="425">
        <f t="shared" si="4"/>
        <v>29690</v>
      </c>
      <c r="G187" s="165" t="s">
        <v>613</v>
      </c>
      <c r="H187" s="423">
        <v>36590</v>
      </c>
      <c r="I187" s="166"/>
    </row>
    <row r="188" spans="2:9" ht="15">
      <c r="B188" s="4" t="s">
        <v>143</v>
      </c>
      <c r="C188" s="3" t="s">
        <v>60</v>
      </c>
      <c r="D188" s="465">
        <v>31590</v>
      </c>
      <c r="E188" s="286" t="s">
        <v>249</v>
      </c>
      <c r="F188" s="425">
        <f t="shared" si="4"/>
        <v>31590</v>
      </c>
      <c r="G188" s="165" t="s">
        <v>613</v>
      </c>
      <c r="H188" s="423">
        <v>39090</v>
      </c>
      <c r="I188" s="166"/>
    </row>
    <row r="189" spans="2:9" ht="15">
      <c r="B189" s="4" t="s">
        <v>159</v>
      </c>
      <c r="C189" s="3" t="s">
        <v>60</v>
      </c>
      <c r="D189" s="465">
        <v>20690</v>
      </c>
      <c r="E189" s="286" t="s">
        <v>249</v>
      </c>
      <c r="F189" s="425">
        <f t="shared" si="4"/>
        <v>20690</v>
      </c>
      <c r="G189" s="165" t="s">
        <v>613</v>
      </c>
      <c r="H189" s="423">
        <v>25490</v>
      </c>
      <c r="I189" s="166"/>
    </row>
    <row r="190" spans="2:9" ht="15">
      <c r="B190" s="4" t="s">
        <v>161</v>
      </c>
      <c r="C190" s="3" t="s">
        <v>60</v>
      </c>
      <c r="D190" s="465">
        <v>22090</v>
      </c>
      <c r="E190" s="286" t="s">
        <v>249</v>
      </c>
      <c r="F190" s="425">
        <f t="shared" si="4"/>
        <v>22090</v>
      </c>
      <c r="G190" s="165" t="s">
        <v>613</v>
      </c>
      <c r="H190" s="423">
        <v>27290</v>
      </c>
      <c r="I190" s="166"/>
    </row>
    <row r="191" spans="2:9" ht="15">
      <c r="B191" s="4" t="s">
        <v>163</v>
      </c>
      <c r="C191" s="3" t="s">
        <v>60</v>
      </c>
      <c r="D191" s="465">
        <v>24790</v>
      </c>
      <c r="E191" s="286" t="s">
        <v>249</v>
      </c>
      <c r="F191" s="425">
        <f t="shared" si="4"/>
        <v>24790</v>
      </c>
      <c r="G191" s="165" t="s">
        <v>613</v>
      </c>
      <c r="H191" s="423">
        <v>30690</v>
      </c>
      <c r="I191" s="166"/>
    </row>
    <row r="192" spans="2:9" ht="15">
      <c r="B192" s="4" t="s">
        <v>165</v>
      </c>
      <c r="C192" s="3" t="s">
        <v>60</v>
      </c>
      <c r="D192" s="465">
        <v>41090</v>
      </c>
      <c r="E192" s="286" t="s">
        <v>249</v>
      </c>
      <c r="F192" s="425">
        <f t="shared" si="4"/>
        <v>41090</v>
      </c>
      <c r="G192" s="165" t="s">
        <v>613</v>
      </c>
      <c r="H192" s="423">
        <v>50690</v>
      </c>
      <c r="I192" s="166"/>
    </row>
    <row r="193" spans="2:9" ht="15">
      <c r="B193" s="4" t="s">
        <v>167</v>
      </c>
      <c r="C193" s="3" t="s">
        <v>60</v>
      </c>
      <c r="D193" s="465">
        <v>52690</v>
      </c>
      <c r="E193" s="286" t="s">
        <v>249</v>
      </c>
      <c r="F193" s="425">
        <f t="shared" si="4"/>
        <v>52690</v>
      </c>
      <c r="G193" s="165" t="s">
        <v>613</v>
      </c>
      <c r="H193" s="423">
        <v>64890</v>
      </c>
      <c r="I193" s="166"/>
    </row>
    <row r="194" spans="2:9" ht="15">
      <c r="B194" s="4" t="s">
        <v>264</v>
      </c>
      <c r="C194" s="3" t="s">
        <v>60</v>
      </c>
      <c r="D194" s="465">
        <v>26890</v>
      </c>
      <c r="E194" s="286" t="s">
        <v>249</v>
      </c>
      <c r="F194" s="425">
        <f t="shared" si="4"/>
        <v>26890</v>
      </c>
      <c r="G194" s="165" t="s">
        <v>613</v>
      </c>
      <c r="H194" s="423">
        <v>33100</v>
      </c>
      <c r="I194" s="166"/>
    </row>
    <row r="195" spans="2:9" ht="15">
      <c r="B195" s="4" t="s">
        <v>265</v>
      </c>
      <c r="C195" s="3" t="s">
        <v>60</v>
      </c>
      <c r="D195" s="465">
        <v>28290</v>
      </c>
      <c r="E195" s="286" t="s">
        <v>249</v>
      </c>
      <c r="F195" s="425">
        <f t="shared" si="4"/>
        <v>28290</v>
      </c>
      <c r="G195" s="165" t="s">
        <v>613</v>
      </c>
      <c r="H195" s="423">
        <v>34900</v>
      </c>
      <c r="I195" s="166"/>
    </row>
    <row r="196" spans="2:9" ht="15">
      <c r="B196" s="4" t="s">
        <v>266</v>
      </c>
      <c r="C196" s="3" t="s">
        <v>60</v>
      </c>
      <c r="D196" s="465">
        <v>30990</v>
      </c>
      <c r="E196" s="286" t="s">
        <v>249</v>
      </c>
      <c r="F196" s="425">
        <f t="shared" si="4"/>
        <v>30990</v>
      </c>
      <c r="G196" s="165" t="s">
        <v>613</v>
      </c>
      <c r="H196" s="423">
        <v>38200</v>
      </c>
      <c r="I196" s="166"/>
    </row>
    <row r="197" spans="2:9" ht="15">
      <c r="B197" s="4" t="s">
        <v>267</v>
      </c>
      <c r="C197" s="3" t="s">
        <v>60</v>
      </c>
      <c r="D197" s="465">
        <v>47290</v>
      </c>
      <c r="E197" s="286" t="s">
        <v>249</v>
      </c>
      <c r="F197" s="425">
        <f t="shared" si="4"/>
        <v>47290</v>
      </c>
      <c r="G197" s="165" t="s">
        <v>613</v>
      </c>
      <c r="H197" s="423">
        <v>58300</v>
      </c>
      <c r="I197" s="166"/>
    </row>
    <row r="198" spans="2:9" ht="15">
      <c r="B198" s="4" t="s">
        <v>268</v>
      </c>
      <c r="C198" s="3" t="s">
        <v>60</v>
      </c>
      <c r="D198" s="465">
        <v>58890</v>
      </c>
      <c r="E198" s="286" t="s">
        <v>249</v>
      </c>
      <c r="F198" s="425">
        <f t="shared" si="4"/>
        <v>58890</v>
      </c>
      <c r="G198" s="165" t="s">
        <v>613</v>
      </c>
      <c r="H198" s="423">
        <v>72600</v>
      </c>
      <c r="I198" s="166"/>
    </row>
    <row r="199" spans="2:9" ht="15">
      <c r="B199" s="4" t="s">
        <v>153</v>
      </c>
      <c r="C199" s="3" t="s">
        <v>60</v>
      </c>
      <c r="D199" s="465">
        <v>15190</v>
      </c>
      <c r="E199" s="286" t="s">
        <v>249</v>
      </c>
      <c r="F199" s="425">
        <f t="shared" si="4"/>
        <v>15190</v>
      </c>
      <c r="G199" s="165" t="s">
        <v>613</v>
      </c>
      <c r="H199" s="423">
        <v>17890</v>
      </c>
      <c r="I199" s="166"/>
    </row>
    <row r="200" spans="2:9" ht="15">
      <c r="B200" s="4" t="s">
        <v>154</v>
      </c>
      <c r="C200" s="3" t="s">
        <v>60</v>
      </c>
      <c r="D200" s="465">
        <v>16290</v>
      </c>
      <c r="E200" s="286" t="s">
        <v>249</v>
      </c>
      <c r="F200" s="425">
        <f t="shared" si="4"/>
        <v>16290</v>
      </c>
      <c r="G200" s="165" t="s">
        <v>613</v>
      </c>
      <c r="H200" s="423">
        <v>19390</v>
      </c>
      <c r="I200" s="166"/>
    </row>
    <row r="201" spans="2:9" ht="15">
      <c r="B201" s="4" t="s">
        <v>155</v>
      </c>
      <c r="C201" s="3" t="s">
        <v>60</v>
      </c>
      <c r="D201" s="465">
        <v>20690</v>
      </c>
      <c r="E201" s="286" t="s">
        <v>249</v>
      </c>
      <c r="F201" s="425">
        <f t="shared" si="4"/>
        <v>20690</v>
      </c>
      <c r="G201" s="165" t="s">
        <v>613</v>
      </c>
      <c r="H201" s="423">
        <v>24790</v>
      </c>
      <c r="I201" s="166"/>
    </row>
    <row r="202" spans="2:9" ht="15">
      <c r="B202" s="4" t="s">
        <v>156</v>
      </c>
      <c r="C202" s="3" t="s">
        <v>60</v>
      </c>
      <c r="D202" s="465">
        <v>34490</v>
      </c>
      <c r="E202" s="286" t="s">
        <v>249</v>
      </c>
      <c r="F202" s="425">
        <f t="shared" si="4"/>
        <v>34490</v>
      </c>
      <c r="G202" s="165" t="s">
        <v>613</v>
      </c>
      <c r="H202" s="423">
        <v>41090</v>
      </c>
      <c r="I202" s="166"/>
    </row>
    <row r="203" spans="2:9" ht="15">
      <c r="B203" s="4" t="s">
        <v>157</v>
      </c>
      <c r="C203" s="3" t="s">
        <v>60</v>
      </c>
      <c r="D203" s="465">
        <v>44190</v>
      </c>
      <c r="E203" s="286" t="s">
        <v>249</v>
      </c>
      <c r="F203" s="425">
        <f t="shared" si="4"/>
        <v>44190</v>
      </c>
      <c r="G203" s="165" t="s">
        <v>613</v>
      </c>
      <c r="H203" s="423">
        <v>52390</v>
      </c>
      <c r="I203" s="166"/>
    </row>
    <row r="204" spans="2:9" ht="15">
      <c r="B204" s="4" t="s">
        <v>258</v>
      </c>
      <c r="C204" s="3" t="s">
        <v>60</v>
      </c>
      <c r="D204" s="465">
        <v>21390</v>
      </c>
      <c r="E204" s="286" t="s">
        <v>249</v>
      </c>
      <c r="F204" s="425">
        <f t="shared" si="4"/>
        <v>21390</v>
      </c>
      <c r="G204" s="165" t="s">
        <v>613</v>
      </c>
      <c r="H204" s="423">
        <v>25500</v>
      </c>
      <c r="I204" s="166"/>
    </row>
    <row r="205" spans="2:9" ht="15">
      <c r="B205" s="4" t="s">
        <v>259</v>
      </c>
      <c r="C205" s="3" t="s">
        <v>60</v>
      </c>
      <c r="D205" s="465">
        <v>22490</v>
      </c>
      <c r="E205" s="286" t="s">
        <v>249</v>
      </c>
      <c r="F205" s="425">
        <f t="shared" si="4"/>
        <v>22490</v>
      </c>
      <c r="G205" s="165" t="s">
        <v>613</v>
      </c>
      <c r="H205" s="423">
        <v>26800</v>
      </c>
      <c r="I205" s="166"/>
    </row>
    <row r="206" spans="2:9" ht="15">
      <c r="B206" s="4" t="s">
        <v>260</v>
      </c>
      <c r="C206" s="3" t="s">
        <v>60</v>
      </c>
      <c r="D206" s="465">
        <v>26890</v>
      </c>
      <c r="E206" s="286" t="s">
        <v>249</v>
      </c>
      <c r="F206" s="425">
        <f t="shared" si="4"/>
        <v>26890</v>
      </c>
      <c r="G206" s="165" t="s">
        <v>613</v>
      </c>
      <c r="H206" s="423">
        <v>32000</v>
      </c>
      <c r="I206" s="166"/>
    </row>
    <row r="207" spans="2:9" ht="15">
      <c r="B207" s="4" t="s">
        <v>261</v>
      </c>
      <c r="C207" s="3" t="s">
        <v>60</v>
      </c>
      <c r="D207" s="465">
        <v>40690</v>
      </c>
      <c r="E207" s="286" t="s">
        <v>249</v>
      </c>
      <c r="F207" s="425">
        <f t="shared" si="4"/>
        <v>40690</v>
      </c>
      <c r="G207" s="165" t="s">
        <v>613</v>
      </c>
      <c r="H207" s="423">
        <v>48400</v>
      </c>
      <c r="I207" s="166"/>
    </row>
    <row r="208" spans="2:9" ht="15">
      <c r="B208" s="4" t="s">
        <v>262</v>
      </c>
      <c r="C208" s="3" t="s">
        <v>60</v>
      </c>
      <c r="D208" s="465">
        <v>50390</v>
      </c>
      <c r="E208" s="286" t="s">
        <v>249</v>
      </c>
      <c r="F208" s="425">
        <f t="shared" si="4"/>
        <v>50390</v>
      </c>
      <c r="G208" s="165" t="s">
        <v>613</v>
      </c>
      <c r="H208" s="423">
        <v>60000</v>
      </c>
      <c r="I208" s="166"/>
    </row>
    <row r="209" spans="2:9" ht="15">
      <c r="B209" s="4" t="s">
        <v>169</v>
      </c>
      <c r="C209" s="3" t="s">
        <v>60</v>
      </c>
      <c r="D209" s="465">
        <v>14490</v>
      </c>
      <c r="E209" s="286" t="s">
        <v>249</v>
      </c>
      <c r="F209" s="425">
        <f t="shared" si="4"/>
        <v>14490</v>
      </c>
      <c r="G209" s="165" t="s">
        <v>613</v>
      </c>
      <c r="H209" s="423">
        <v>17290</v>
      </c>
      <c r="I209" s="166"/>
    </row>
    <row r="210" spans="2:9" ht="15">
      <c r="B210" s="4" t="s">
        <v>171</v>
      </c>
      <c r="C210" s="3" t="s">
        <v>60</v>
      </c>
      <c r="D210" s="465">
        <v>15890</v>
      </c>
      <c r="E210" s="286" t="s">
        <v>249</v>
      </c>
      <c r="F210" s="425">
        <f t="shared" si="4"/>
        <v>15890</v>
      </c>
      <c r="G210" s="165" t="s">
        <v>613</v>
      </c>
      <c r="H210" s="423">
        <v>18990</v>
      </c>
      <c r="I210" s="166"/>
    </row>
    <row r="211" spans="2:9" ht="15">
      <c r="B211" s="4" t="s">
        <v>173</v>
      </c>
      <c r="C211" s="3" t="s">
        <v>60</v>
      </c>
      <c r="D211" s="465">
        <v>20090</v>
      </c>
      <c r="E211" s="286" t="s">
        <v>249</v>
      </c>
      <c r="F211" s="425">
        <f t="shared" si="4"/>
        <v>20090</v>
      </c>
      <c r="G211" s="165" t="s">
        <v>613</v>
      </c>
      <c r="H211" s="423">
        <v>23790</v>
      </c>
      <c r="I211" s="166"/>
    </row>
    <row r="212" spans="2:9" ht="15">
      <c r="B212" s="4" t="s">
        <v>175</v>
      </c>
      <c r="C212" s="3" t="s">
        <v>60</v>
      </c>
      <c r="D212" s="465">
        <v>34490</v>
      </c>
      <c r="E212" s="286" t="s">
        <v>249</v>
      </c>
      <c r="F212" s="425">
        <f t="shared" si="4"/>
        <v>34490</v>
      </c>
      <c r="G212" s="165" t="s">
        <v>613</v>
      </c>
      <c r="H212" s="423">
        <v>41090</v>
      </c>
      <c r="I212" s="166"/>
    </row>
    <row r="213" spans="2:9" ht="15">
      <c r="B213" s="4" t="s">
        <v>177</v>
      </c>
      <c r="C213" s="3" t="s">
        <v>60</v>
      </c>
      <c r="D213" s="465">
        <v>43790</v>
      </c>
      <c r="E213" s="286" t="s">
        <v>249</v>
      </c>
      <c r="F213" s="425">
        <f t="shared" si="4"/>
        <v>43790</v>
      </c>
      <c r="G213" s="165" t="s">
        <v>613</v>
      </c>
      <c r="H213" s="423">
        <v>52090</v>
      </c>
      <c r="I213" s="166"/>
    </row>
    <row r="214" spans="2:9" ht="15">
      <c r="B214" s="4" t="s">
        <v>253</v>
      </c>
      <c r="C214" s="3" t="s">
        <v>60</v>
      </c>
      <c r="D214" s="465">
        <v>22390</v>
      </c>
      <c r="E214" s="286" t="s">
        <v>249</v>
      </c>
      <c r="F214" s="425">
        <f t="shared" si="4"/>
        <v>22390</v>
      </c>
      <c r="G214" s="165" t="s">
        <v>613</v>
      </c>
      <c r="H214" s="423">
        <v>26600</v>
      </c>
      <c r="I214" s="166"/>
    </row>
    <row r="215" spans="2:9" ht="15">
      <c r="B215" s="4" t="s">
        <v>254</v>
      </c>
      <c r="C215" s="3" t="s">
        <v>60</v>
      </c>
      <c r="D215" s="465">
        <v>23790</v>
      </c>
      <c r="E215" s="286" t="s">
        <v>249</v>
      </c>
      <c r="F215" s="425">
        <f t="shared" si="4"/>
        <v>23790</v>
      </c>
      <c r="G215" s="165" t="s">
        <v>613</v>
      </c>
      <c r="H215" s="423">
        <v>28300</v>
      </c>
      <c r="I215" s="166"/>
    </row>
    <row r="216" spans="2:9" ht="15">
      <c r="B216" s="4" t="s">
        <v>255</v>
      </c>
      <c r="C216" s="3" t="s">
        <v>60</v>
      </c>
      <c r="D216" s="465">
        <v>27990</v>
      </c>
      <c r="E216" s="286" t="s">
        <v>249</v>
      </c>
      <c r="F216" s="425">
        <f t="shared" ref="F216:F303" si="5">ROUND(D216*(1-VLOOKUP(E216,$D$7:$E$10,2,0)),0)</f>
        <v>27990</v>
      </c>
      <c r="G216" s="165" t="s">
        <v>613</v>
      </c>
      <c r="H216" s="423">
        <v>33300</v>
      </c>
      <c r="I216" s="166"/>
    </row>
    <row r="217" spans="2:9" ht="15">
      <c r="B217" s="4" t="s">
        <v>256</v>
      </c>
      <c r="C217" s="3" t="s">
        <v>60</v>
      </c>
      <c r="D217" s="465">
        <v>41390</v>
      </c>
      <c r="E217" s="286" t="s">
        <v>249</v>
      </c>
      <c r="F217" s="425">
        <f t="shared" si="5"/>
        <v>41390</v>
      </c>
      <c r="G217" s="165" t="s">
        <v>613</v>
      </c>
      <c r="H217" s="423">
        <v>49300</v>
      </c>
      <c r="I217" s="166"/>
    </row>
    <row r="218" spans="2:9" ht="15">
      <c r="B218" s="4" t="s">
        <v>257</v>
      </c>
      <c r="C218" s="3" t="s">
        <v>60</v>
      </c>
      <c r="D218" s="465">
        <v>51190</v>
      </c>
      <c r="E218" s="286" t="s">
        <v>249</v>
      </c>
      <c r="F218" s="425">
        <f t="shared" si="5"/>
        <v>51190</v>
      </c>
      <c r="G218" s="165" t="s">
        <v>613</v>
      </c>
      <c r="H218" s="423">
        <v>60900</v>
      </c>
      <c r="I218" s="166"/>
    </row>
    <row r="219" spans="2:9" ht="15">
      <c r="B219" s="4" t="s">
        <v>0</v>
      </c>
      <c r="C219" s="3" t="s">
        <v>60</v>
      </c>
      <c r="D219" s="465">
        <v>86790</v>
      </c>
      <c r="E219" s="286" t="s">
        <v>249</v>
      </c>
      <c r="F219" s="425">
        <f t="shared" si="5"/>
        <v>86790</v>
      </c>
      <c r="G219" s="165" t="s">
        <v>613</v>
      </c>
      <c r="H219" s="423">
        <v>107090</v>
      </c>
      <c r="I219" s="166"/>
    </row>
    <row r="220" spans="2:9" ht="15">
      <c r="B220" s="4" t="s">
        <v>1</v>
      </c>
      <c r="C220" s="3" t="s">
        <v>60</v>
      </c>
      <c r="D220" s="465">
        <v>94990</v>
      </c>
      <c r="E220" s="286" t="s">
        <v>249</v>
      </c>
      <c r="F220" s="425">
        <f t="shared" si="5"/>
        <v>94990</v>
      </c>
      <c r="G220" s="165" t="s">
        <v>613</v>
      </c>
      <c r="H220" s="423">
        <v>113000</v>
      </c>
      <c r="I220" s="166"/>
    </row>
    <row r="221" spans="2:9" ht="15">
      <c r="B221" s="4" t="s">
        <v>340</v>
      </c>
      <c r="C221" s="3" t="s">
        <v>60</v>
      </c>
      <c r="D221" s="465">
        <v>33590</v>
      </c>
      <c r="E221" s="286" t="s">
        <v>249</v>
      </c>
      <c r="F221" s="425">
        <f t="shared" si="5"/>
        <v>33590</v>
      </c>
      <c r="G221" s="165" t="s">
        <v>613</v>
      </c>
      <c r="H221" s="423">
        <v>41290</v>
      </c>
      <c r="I221" s="166"/>
    </row>
    <row r="222" spans="2:9" ht="15">
      <c r="B222" s="4" t="s">
        <v>344</v>
      </c>
      <c r="C222" s="3" t="s">
        <v>60</v>
      </c>
      <c r="D222" s="465">
        <v>37090</v>
      </c>
      <c r="E222" s="286" t="s">
        <v>249</v>
      </c>
      <c r="F222" s="425">
        <f t="shared" si="5"/>
        <v>37090</v>
      </c>
      <c r="G222" s="165" t="s">
        <v>613</v>
      </c>
      <c r="H222" s="423">
        <v>45890</v>
      </c>
      <c r="I222" s="166"/>
    </row>
    <row r="223" spans="2:9" ht="15">
      <c r="B223" s="4" t="s">
        <v>348</v>
      </c>
      <c r="C223" s="3" t="s">
        <v>60</v>
      </c>
      <c r="D223" s="465">
        <v>54290</v>
      </c>
      <c r="E223" s="286" t="s">
        <v>249</v>
      </c>
      <c r="F223" s="425">
        <f t="shared" si="5"/>
        <v>54290</v>
      </c>
      <c r="G223" s="165" t="s">
        <v>613</v>
      </c>
      <c r="H223" s="423">
        <v>66890</v>
      </c>
      <c r="I223" s="166"/>
    </row>
    <row r="224" spans="2:9" ht="15">
      <c r="B224" s="4" t="s">
        <v>352</v>
      </c>
      <c r="C224" s="3" t="s">
        <v>60</v>
      </c>
      <c r="D224" s="465">
        <v>71390</v>
      </c>
      <c r="E224" s="286" t="s">
        <v>249</v>
      </c>
      <c r="F224" s="425">
        <f t="shared" si="5"/>
        <v>71390</v>
      </c>
      <c r="G224" s="165" t="s">
        <v>613</v>
      </c>
      <c r="H224" s="423">
        <v>87890</v>
      </c>
      <c r="I224" s="166"/>
    </row>
    <row r="225" spans="2:9" ht="15">
      <c r="B225" s="4" t="s">
        <v>399</v>
      </c>
      <c r="C225" s="3" t="s">
        <v>60</v>
      </c>
      <c r="D225" s="465">
        <v>28100</v>
      </c>
      <c r="E225" s="286" t="s">
        <v>249</v>
      </c>
      <c r="F225" s="425">
        <f t="shared" si="5"/>
        <v>28100</v>
      </c>
      <c r="G225" s="165" t="s">
        <v>613</v>
      </c>
      <c r="H225" s="423">
        <v>34600</v>
      </c>
      <c r="I225" s="166"/>
    </row>
    <row r="226" spans="2:9" ht="15">
      <c r="B226" s="4" t="s">
        <v>401</v>
      </c>
      <c r="C226" s="3" t="s">
        <v>60</v>
      </c>
      <c r="D226" s="465">
        <v>29100</v>
      </c>
      <c r="E226" s="286" t="s">
        <v>249</v>
      </c>
      <c r="F226" s="425">
        <f t="shared" si="5"/>
        <v>29100</v>
      </c>
      <c r="G226" s="165" t="s">
        <v>613</v>
      </c>
      <c r="H226" s="423">
        <v>35700</v>
      </c>
      <c r="I226" s="166"/>
    </row>
    <row r="227" spans="2:9" ht="15">
      <c r="B227" s="4" t="s">
        <v>400</v>
      </c>
      <c r="C227" s="3" t="s">
        <v>60</v>
      </c>
      <c r="D227" s="465">
        <v>25890</v>
      </c>
      <c r="E227" s="286" t="s">
        <v>249</v>
      </c>
      <c r="F227" s="425">
        <f t="shared" si="5"/>
        <v>25890</v>
      </c>
      <c r="G227" s="165" t="s">
        <v>613</v>
      </c>
      <c r="H227" s="423">
        <v>31890</v>
      </c>
      <c r="I227" s="166"/>
    </row>
    <row r="228" spans="2:9" ht="15">
      <c r="B228" s="4" t="s">
        <v>402</v>
      </c>
      <c r="C228" s="3" t="s">
        <v>60</v>
      </c>
      <c r="D228" s="465">
        <v>27890</v>
      </c>
      <c r="E228" s="286" t="s">
        <v>249</v>
      </c>
      <c r="F228" s="425">
        <f t="shared" si="5"/>
        <v>27890</v>
      </c>
      <c r="G228" s="165" t="s">
        <v>613</v>
      </c>
      <c r="H228" s="423">
        <v>34290</v>
      </c>
      <c r="I228" s="166"/>
    </row>
    <row r="229" spans="2:9" ht="15">
      <c r="B229" s="4" t="s">
        <v>407</v>
      </c>
      <c r="C229" s="3" t="s">
        <v>60</v>
      </c>
      <c r="D229" s="465">
        <v>13300</v>
      </c>
      <c r="E229" s="286" t="s">
        <v>249</v>
      </c>
      <c r="F229" s="425">
        <f t="shared" si="5"/>
        <v>13300</v>
      </c>
      <c r="G229" s="165" t="s">
        <v>613</v>
      </c>
      <c r="H229" s="423">
        <v>16400</v>
      </c>
      <c r="I229" s="166"/>
    </row>
    <row r="230" spans="2:9" ht="15">
      <c r="B230" s="4" t="s">
        <v>409</v>
      </c>
      <c r="C230" s="3" t="s">
        <v>60</v>
      </c>
      <c r="D230" s="465">
        <v>14400</v>
      </c>
      <c r="E230" s="286" t="s">
        <v>249</v>
      </c>
      <c r="F230" s="425">
        <f t="shared" si="5"/>
        <v>14400</v>
      </c>
      <c r="G230" s="165" t="s">
        <v>613</v>
      </c>
      <c r="H230" s="423">
        <v>17800</v>
      </c>
      <c r="I230" s="166"/>
    </row>
    <row r="231" spans="2:9" ht="15">
      <c r="B231" s="4" t="s">
        <v>411</v>
      </c>
      <c r="C231" s="3" t="s">
        <v>60</v>
      </c>
      <c r="D231" s="465">
        <v>21400</v>
      </c>
      <c r="E231" s="286" t="s">
        <v>249</v>
      </c>
      <c r="F231" s="425">
        <f t="shared" si="5"/>
        <v>21400</v>
      </c>
      <c r="G231" s="165" t="s">
        <v>613</v>
      </c>
      <c r="H231" s="423">
        <v>26300</v>
      </c>
      <c r="I231" s="166"/>
    </row>
    <row r="232" spans="2:9" ht="15">
      <c r="B232" s="4" t="s">
        <v>413</v>
      </c>
      <c r="C232" s="3" t="s">
        <v>60</v>
      </c>
      <c r="D232" s="465">
        <v>25800</v>
      </c>
      <c r="E232" s="286" t="s">
        <v>249</v>
      </c>
      <c r="F232" s="425">
        <f t="shared" si="5"/>
        <v>25800</v>
      </c>
      <c r="G232" s="165" t="s">
        <v>613</v>
      </c>
      <c r="H232" s="423">
        <v>31700</v>
      </c>
      <c r="I232" s="166"/>
    </row>
    <row r="233" spans="2:9" ht="15">
      <c r="B233" s="4" t="s">
        <v>408</v>
      </c>
      <c r="C233" s="3" t="s">
        <v>60</v>
      </c>
      <c r="D233" s="465">
        <v>29690</v>
      </c>
      <c r="E233" s="286" t="s">
        <v>249</v>
      </c>
      <c r="F233" s="425">
        <f t="shared" si="5"/>
        <v>29690</v>
      </c>
      <c r="G233" s="165" t="s">
        <v>613</v>
      </c>
      <c r="H233" s="423">
        <v>36590</v>
      </c>
      <c r="I233" s="166"/>
    </row>
    <row r="234" spans="2:9" ht="15">
      <c r="B234" s="4" t="s">
        <v>410</v>
      </c>
      <c r="C234" s="3" t="s">
        <v>60</v>
      </c>
      <c r="D234" s="465">
        <v>32090</v>
      </c>
      <c r="E234" s="286" t="s">
        <v>249</v>
      </c>
      <c r="F234" s="425">
        <f t="shared" si="5"/>
        <v>32090</v>
      </c>
      <c r="G234" s="165" t="s">
        <v>613</v>
      </c>
      <c r="H234" s="423">
        <v>39690</v>
      </c>
      <c r="I234" s="166"/>
    </row>
    <row r="235" spans="2:9" ht="15">
      <c r="B235" s="4" t="s">
        <v>412</v>
      </c>
      <c r="C235" s="3" t="s">
        <v>60</v>
      </c>
      <c r="D235" s="465">
        <v>41590</v>
      </c>
      <c r="E235" s="286" t="s">
        <v>249</v>
      </c>
      <c r="F235" s="425">
        <f t="shared" si="5"/>
        <v>41590</v>
      </c>
      <c r="G235" s="165" t="s">
        <v>613</v>
      </c>
      <c r="H235" s="423">
        <v>51190</v>
      </c>
      <c r="I235" s="166"/>
    </row>
    <row r="236" spans="2:9" ht="15">
      <c r="B236" s="4" t="s">
        <v>414</v>
      </c>
      <c r="C236" s="3" t="s">
        <v>60</v>
      </c>
      <c r="D236" s="465">
        <v>54690</v>
      </c>
      <c r="E236" s="286" t="s">
        <v>249</v>
      </c>
      <c r="F236" s="425">
        <f t="shared" si="5"/>
        <v>54690</v>
      </c>
      <c r="G236" s="165" t="s">
        <v>613</v>
      </c>
      <c r="H236" s="423">
        <v>67290</v>
      </c>
      <c r="I236" s="166"/>
    </row>
    <row r="237" spans="2:9" ht="15">
      <c r="B237" s="4" t="s">
        <v>419</v>
      </c>
      <c r="C237" s="3" t="s">
        <v>60</v>
      </c>
      <c r="D237" s="465">
        <v>11400</v>
      </c>
      <c r="E237" s="286" t="s">
        <v>249</v>
      </c>
      <c r="F237" s="425">
        <f t="shared" si="5"/>
        <v>11400</v>
      </c>
      <c r="G237" s="165" t="s">
        <v>613</v>
      </c>
      <c r="H237" s="423">
        <v>14000</v>
      </c>
      <c r="I237" s="166"/>
    </row>
    <row r="238" spans="2:9" ht="15">
      <c r="B238" s="4" t="s">
        <v>421</v>
      </c>
      <c r="C238" s="3" t="s">
        <v>60</v>
      </c>
      <c r="D238" s="465">
        <v>12100</v>
      </c>
      <c r="E238" s="286" t="s">
        <v>249</v>
      </c>
      <c r="F238" s="425">
        <f t="shared" si="5"/>
        <v>12100</v>
      </c>
      <c r="G238" s="165" t="s">
        <v>613</v>
      </c>
      <c r="H238" s="423">
        <v>14800</v>
      </c>
      <c r="I238" s="166"/>
    </row>
    <row r="239" spans="2:9" ht="15">
      <c r="B239" s="4" t="s">
        <v>423</v>
      </c>
      <c r="C239" s="3" t="s">
        <v>60</v>
      </c>
      <c r="D239" s="465">
        <v>13600</v>
      </c>
      <c r="E239" s="286" t="s">
        <v>249</v>
      </c>
      <c r="F239" s="425">
        <f t="shared" si="5"/>
        <v>13600</v>
      </c>
      <c r="G239" s="165" t="s">
        <v>613</v>
      </c>
      <c r="H239" s="423">
        <v>16800</v>
      </c>
      <c r="I239" s="166"/>
    </row>
    <row r="240" spans="2:9" ht="15">
      <c r="B240" s="4" t="s">
        <v>425</v>
      </c>
      <c r="C240" s="3" t="s">
        <v>60</v>
      </c>
      <c r="D240" s="465">
        <v>23900</v>
      </c>
      <c r="E240" s="286" t="s">
        <v>249</v>
      </c>
      <c r="F240" s="425">
        <f t="shared" si="5"/>
        <v>23900</v>
      </c>
      <c r="G240" s="165" t="s">
        <v>613</v>
      </c>
      <c r="H240" s="423">
        <v>29500</v>
      </c>
      <c r="I240" s="166"/>
    </row>
    <row r="241" spans="2:9" ht="15">
      <c r="B241" s="4" t="s">
        <v>427</v>
      </c>
      <c r="C241" s="3" t="s">
        <v>60</v>
      </c>
      <c r="D241" s="465">
        <v>29700</v>
      </c>
      <c r="E241" s="286" t="s">
        <v>249</v>
      </c>
      <c r="F241" s="425">
        <f t="shared" si="5"/>
        <v>29700</v>
      </c>
      <c r="G241" s="165" t="s">
        <v>613</v>
      </c>
      <c r="H241" s="423">
        <v>36700</v>
      </c>
      <c r="I241" s="166"/>
    </row>
    <row r="242" spans="2:9" ht="15">
      <c r="B242" s="4" t="s">
        <v>420</v>
      </c>
      <c r="C242" s="3" t="s">
        <v>60</v>
      </c>
      <c r="D242" s="465">
        <v>21090</v>
      </c>
      <c r="E242" s="286" t="s">
        <v>249</v>
      </c>
      <c r="F242" s="425">
        <f t="shared" si="5"/>
        <v>21090</v>
      </c>
      <c r="G242" s="165" t="s">
        <v>613</v>
      </c>
      <c r="H242" s="423">
        <v>25990</v>
      </c>
      <c r="I242" s="166"/>
    </row>
    <row r="243" spans="2:9" ht="15">
      <c r="B243" s="4" t="s">
        <v>422</v>
      </c>
      <c r="C243" s="3" t="s">
        <v>60</v>
      </c>
      <c r="D243" s="465">
        <v>23390</v>
      </c>
      <c r="E243" s="286" t="s">
        <v>249</v>
      </c>
      <c r="F243" s="425">
        <f t="shared" si="5"/>
        <v>23390</v>
      </c>
      <c r="G243" s="165" t="s">
        <v>613</v>
      </c>
      <c r="H243" s="423">
        <v>28690</v>
      </c>
      <c r="I243" s="166"/>
    </row>
    <row r="244" spans="2:9" ht="15">
      <c r="B244" s="4" t="s">
        <v>424</v>
      </c>
      <c r="C244" s="3" t="s">
        <v>60</v>
      </c>
      <c r="D244" s="465">
        <v>25390</v>
      </c>
      <c r="E244" s="286" t="s">
        <v>249</v>
      </c>
      <c r="F244" s="425">
        <f t="shared" si="5"/>
        <v>25390</v>
      </c>
      <c r="G244" s="165" t="s">
        <v>613</v>
      </c>
      <c r="H244" s="423">
        <v>31190</v>
      </c>
      <c r="I244" s="166"/>
    </row>
    <row r="245" spans="2:9" ht="15">
      <c r="B245" s="4" t="s">
        <v>426</v>
      </c>
      <c r="C245" s="3" t="s">
        <v>60</v>
      </c>
      <c r="D245" s="465">
        <v>42590</v>
      </c>
      <c r="E245" s="286" t="s">
        <v>249</v>
      </c>
      <c r="F245" s="425">
        <f t="shared" si="5"/>
        <v>42590</v>
      </c>
      <c r="G245" s="165" t="s">
        <v>613</v>
      </c>
      <c r="H245" s="423">
        <v>52490</v>
      </c>
      <c r="I245" s="166"/>
    </row>
    <row r="246" spans="2:9" ht="15">
      <c r="B246" s="4" t="s">
        <v>428</v>
      </c>
      <c r="C246" s="3" t="s">
        <v>60</v>
      </c>
      <c r="D246" s="465">
        <v>55290</v>
      </c>
      <c r="E246" s="286" t="s">
        <v>249</v>
      </c>
      <c r="F246" s="425">
        <f t="shared" si="5"/>
        <v>55290</v>
      </c>
      <c r="G246" s="165" t="s">
        <v>613</v>
      </c>
      <c r="H246" s="423">
        <v>68290</v>
      </c>
      <c r="I246" s="166"/>
    </row>
    <row r="247" spans="2:9" ht="15">
      <c r="B247" s="4" t="s">
        <v>429</v>
      </c>
      <c r="C247" s="3" t="s">
        <v>60</v>
      </c>
      <c r="D247" s="465">
        <v>9300</v>
      </c>
      <c r="E247" s="286" t="s">
        <v>249</v>
      </c>
      <c r="F247" s="425">
        <f t="shared" si="5"/>
        <v>9300</v>
      </c>
      <c r="G247" s="165" t="s">
        <v>613</v>
      </c>
      <c r="H247" s="423">
        <v>11500</v>
      </c>
      <c r="I247" s="166"/>
    </row>
    <row r="248" spans="2:9" ht="15">
      <c r="B248" s="4" t="s">
        <v>431</v>
      </c>
      <c r="C248" s="3" t="s">
        <v>60</v>
      </c>
      <c r="D248" s="465">
        <v>9900</v>
      </c>
      <c r="E248" s="286" t="s">
        <v>249</v>
      </c>
      <c r="F248" s="425">
        <f t="shared" si="5"/>
        <v>9900</v>
      </c>
      <c r="G248" s="165" t="s">
        <v>613</v>
      </c>
      <c r="H248" s="423">
        <v>12200</v>
      </c>
      <c r="I248" s="166"/>
    </row>
    <row r="249" spans="2:9" ht="15">
      <c r="B249" s="4" t="s">
        <v>433</v>
      </c>
      <c r="C249" s="3" t="s">
        <v>60</v>
      </c>
      <c r="D249" s="465">
        <v>11200</v>
      </c>
      <c r="E249" s="286" t="s">
        <v>249</v>
      </c>
      <c r="F249" s="425">
        <f t="shared" si="5"/>
        <v>11200</v>
      </c>
      <c r="G249" s="165" t="s">
        <v>613</v>
      </c>
      <c r="H249" s="423">
        <v>13800</v>
      </c>
      <c r="I249" s="166"/>
    </row>
    <row r="250" spans="2:9" ht="15">
      <c r="B250" s="4" t="s">
        <v>430</v>
      </c>
      <c r="C250" s="3" t="s">
        <v>60</v>
      </c>
      <c r="D250" s="465">
        <v>20690</v>
      </c>
      <c r="E250" s="286" t="s">
        <v>249</v>
      </c>
      <c r="F250" s="425">
        <f t="shared" si="5"/>
        <v>20690</v>
      </c>
      <c r="G250" s="165" t="s">
        <v>613</v>
      </c>
      <c r="H250" s="423">
        <v>25490</v>
      </c>
      <c r="I250" s="166"/>
    </row>
    <row r="251" spans="2:9" ht="15">
      <c r="B251" s="4" t="s">
        <v>432</v>
      </c>
      <c r="C251" s="3" t="s">
        <v>60</v>
      </c>
      <c r="D251" s="465">
        <v>22090</v>
      </c>
      <c r="E251" s="286" t="s">
        <v>249</v>
      </c>
      <c r="F251" s="425">
        <f t="shared" si="5"/>
        <v>22090</v>
      </c>
      <c r="G251" s="165" t="s">
        <v>613</v>
      </c>
      <c r="H251" s="423">
        <v>27290</v>
      </c>
      <c r="I251" s="166"/>
    </row>
    <row r="252" spans="2:9" ht="15">
      <c r="B252" s="4" t="s">
        <v>434</v>
      </c>
      <c r="C252" s="3" t="s">
        <v>60</v>
      </c>
      <c r="D252" s="465">
        <v>24790</v>
      </c>
      <c r="E252" s="286" t="s">
        <v>249</v>
      </c>
      <c r="F252" s="425">
        <f t="shared" si="5"/>
        <v>24790</v>
      </c>
      <c r="G252" s="165" t="s">
        <v>613</v>
      </c>
      <c r="H252" s="423">
        <v>30690</v>
      </c>
      <c r="I252" s="166"/>
    </row>
    <row r="253" spans="2:9" ht="15">
      <c r="B253" s="4" t="s">
        <v>441</v>
      </c>
      <c r="C253" s="3" t="s">
        <v>60</v>
      </c>
      <c r="D253" s="465">
        <v>8300</v>
      </c>
      <c r="E253" s="286" t="s">
        <v>249</v>
      </c>
      <c r="F253" s="425">
        <f t="shared" si="5"/>
        <v>8300</v>
      </c>
      <c r="G253" s="165" t="s">
        <v>613</v>
      </c>
      <c r="H253" s="423">
        <v>9900</v>
      </c>
      <c r="I253" s="166"/>
    </row>
    <row r="254" spans="2:9" ht="15">
      <c r="B254" s="4" t="s">
        <v>443</v>
      </c>
      <c r="C254" s="3" t="s">
        <v>60</v>
      </c>
      <c r="D254" s="465">
        <v>8800</v>
      </c>
      <c r="E254" s="286" t="s">
        <v>249</v>
      </c>
      <c r="F254" s="425">
        <f t="shared" si="5"/>
        <v>8800</v>
      </c>
      <c r="G254" s="165" t="s">
        <v>613</v>
      </c>
      <c r="H254" s="423">
        <v>10500</v>
      </c>
      <c r="I254" s="166"/>
    </row>
    <row r="255" spans="2:9" ht="15">
      <c r="B255" s="4" t="s">
        <v>445</v>
      </c>
      <c r="C255" s="3" t="s">
        <v>60</v>
      </c>
      <c r="D255" s="465">
        <v>11600</v>
      </c>
      <c r="E255" s="286" t="s">
        <v>249</v>
      </c>
      <c r="F255" s="425">
        <f t="shared" si="5"/>
        <v>11600</v>
      </c>
      <c r="G255" s="165" t="s">
        <v>613</v>
      </c>
      <c r="H255" s="423">
        <v>13800</v>
      </c>
      <c r="I255" s="166"/>
    </row>
    <row r="256" spans="2:9" ht="15">
      <c r="B256" s="4" t="s">
        <v>447</v>
      </c>
      <c r="C256" s="3" t="s">
        <v>60</v>
      </c>
      <c r="D256" s="465">
        <v>20700</v>
      </c>
      <c r="E256" s="286" t="s">
        <v>249</v>
      </c>
      <c r="F256" s="425">
        <f t="shared" si="5"/>
        <v>20700</v>
      </c>
      <c r="G256" s="165" t="s">
        <v>613</v>
      </c>
      <c r="H256" s="423">
        <v>24700</v>
      </c>
      <c r="I256" s="166"/>
    </row>
    <row r="257" spans="2:9" ht="15">
      <c r="B257" s="4" t="s">
        <v>449</v>
      </c>
      <c r="C257" s="3" t="s">
        <v>60</v>
      </c>
      <c r="D257" s="465">
        <v>25000</v>
      </c>
      <c r="E257" s="286" t="s">
        <v>249</v>
      </c>
      <c r="F257" s="425">
        <f t="shared" si="5"/>
        <v>25000</v>
      </c>
      <c r="G257" s="165" t="s">
        <v>613</v>
      </c>
      <c r="H257" s="423">
        <v>29700</v>
      </c>
      <c r="I257" s="166"/>
    </row>
    <row r="258" spans="2:9" ht="15">
      <c r="B258" s="4" t="s">
        <v>442</v>
      </c>
      <c r="C258" s="3" t="s">
        <v>60</v>
      </c>
      <c r="D258" s="465">
        <v>16190</v>
      </c>
      <c r="E258" s="286" t="s">
        <v>249</v>
      </c>
      <c r="F258" s="425">
        <f t="shared" si="5"/>
        <v>16190</v>
      </c>
      <c r="G258" s="165" t="s">
        <v>613</v>
      </c>
      <c r="H258" s="423">
        <v>19090</v>
      </c>
      <c r="I258" s="166"/>
    </row>
    <row r="259" spans="2:9" ht="15">
      <c r="B259" s="4" t="s">
        <v>444</v>
      </c>
      <c r="C259" s="3" t="s">
        <v>60</v>
      </c>
      <c r="D259" s="465">
        <v>17190</v>
      </c>
      <c r="E259" s="286" t="s">
        <v>249</v>
      </c>
      <c r="F259" s="425">
        <f t="shared" si="5"/>
        <v>17190</v>
      </c>
      <c r="G259" s="165" t="s">
        <v>613</v>
      </c>
      <c r="H259" s="423">
        <v>20490</v>
      </c>
      <c r="I259" s="166"/>
    </row>
    <row r="260" spans="2:9" ht="15">
      <c r="B260" s="4" t="s">
        <v>446</v>
      </c>
      <c r="C260" s="3" t="s">
        <v>60</v>
      </c>
      <c r="D260" s="465">
        <v>22390</v>
      </c>
      <c r="E260" s="286" t="s">
        <v>249</v>
      </c>
      <c r="F260" s="425">
        <f t="shared" si="5"/>
        <v>22390</v>
      </c>
      <c r="G260" s="165" t="s">
        <v>613</v>
      </c>
      <c r="H260" s="423">
        <v>26690</v>
      </c>
      <c r="I260" s="166"/>
    </row>
    <row r="261" spans="2:9" ht="15">
      <c r="B261" s="4" t="s">
        <v>448</v>
      </c>
      <c r="C261" s="3" t="s">
        <v>60</v>
      </c>
      <c r="D261" s="465">
        <v>36790</v>
      </c>
      <c r="E261" s="286" t="s">
        <v>249</v>
      </c>
      <c r="F261" s="425">
        <f t="shared" si="5"/>
        <v>36790</v>
      </c>
      <c r="G261" s="165" t="s">
        <v>613</v>
      </c>
      <c r="H261" s="423">
        <v>43790</v>
      </c>
      <c r="I261" s="166"/>
    </row>
    <row r="262" spans="2:9" ht="15">
      <c r="B262" s="4" t="s">
        <v>450</v>
      </c>
      <c r="C262" s="3" t="s">
        <v>60</v>
      </c>
      <c r="D262" s="465">
        <v>46490</v>
      </c>
      <c r="E262" s="286" t="s">
        <v>249</v>
      </c>
      <c r="F262" s="425">
        <f t="shared" si="5"/>
        <v>46490</v>
      </c>
      <c r="G262" s="165" t="s">
        <v>613</v>
      </c>
      <c r="H262" s="423">
        <v>55290</v>
      </c>
      <c r="I262" s="166"/>
    </row>
    <row r="263" spans="2:9" ht="15">
      <c r="B263" s="4" t="s">
        <v>451</v>
      </c>
      <c r="C263" s="3" t="s">
        <v>60</v>
      </c>
      <c r="D263" s="465">
        <v>42200</v>
      </c>
      <c r="E263" s="286" t="s">
        <v>249</v>
      </c>
      <c r="F263" s="425">
        <f t="shared" si="5"/>
        <v>42200</v>
      </c>
      <c r="G263" s="165" t="s">
        <v>613</v>
      </c>
      <c r="H263" s="423">
        <v>52000</v>
      </c>
      <c r="I263" s="166"/>
    </row>
    <row r="264" spans="2:9" ht="15">
      <c r="B264" s="4" t="s">
        <v>452</v>
      </c>
      <c r="C264" s="3" t="s">
        <v>60</v>
      </c>
      <c r="D264" s="465">
        <v>81790</v>
      </c>
      <c r="E264" s="286" t="s">
        <v>249</v>
      </c>
      <c r="F264" s="425">
        <f t="shared" si="5"/>
        <v>81790</v>
      </c>
      <c r="G264" s="165" t="s">
        <v>613</v>
      </c>
      <c r="H264" s="423">
        <v>100990</v>
      </c>
      <c r="I264" s="166"/>
    </row>
    <row r="265" spans="2:9" ht="15">
      <c r="B265" s="4" t="s">
        <v>643</v>
      </c>
      <c r="C265" s="3" t="s">
        <v>60</v>
      </c>
      <c r="D265" s="465">
        <v>8600</v>
      </c>
      <c r="E265" s="286" t="s">
        <v>249</v>
      </c>
      <c r="F265" s="425">
        <f t="shared" si="5"/>
        <v>8600</v>
      </c>
      <c r="G265" s="165" t="s">
        <v>613</v>
      </c>
      <c r="H265" s="423">
        <v>10700</v>
      </c>
      <c r="I265" s="166"/>
    </row>
    <row r="266" spans="2:9" ht="15">
      <c r="B266" s="4" t="s">
        <v>645</v>
      </c>
      <c r="C266" s="3" t="s">
        <v>60</v>
      </c>
      <c r="D266" s="465">
        <v>9100</v>
      </c>
      <c r="E266" s="286" t="s">
        <v>249</v>
      </c>
      <c r="F266" s="425">
        <f t="shared" si="5"/>
        <v>9100</v>
      </c>
      <c r="G266" s="165" t="s">
        <v>613</v>
      </c>
      <c r="H266" s="423">
        <v>11300</v>
      </c>
      <c r="I266" s="166"/>
    </row>
    <row r="267" spans="2:9" ht="15">
      <c r="B267" s="4" t="s">
        <v>647</v>
      </c>
      <c r="C267" s="3" t="s">
        <v>60</v>
      </c>
      <c r="D267" s="465">
        <v>10200</v>
      </c>
      <c r="E267" s="286" t="s">
        <v>249</v>
      </c>
      <c r="F267" s="425">
        <f t="shared" si="5"/>
        <v>10200</v>
      </c>
      <c r="G267" s="165" t="s">
        <v>613</v>
      </c>
      <c r="H267" s="423">
        <v>12600</v>
      </c>
      <c r="I267" s="166"/>
    </row>
    <row r="268" spans="2:9" ht="15">
      <c r="B268" s="4" t="s">
        <v>649</v>
      </c>
      <c r="C268" s="3" t="s">
        <v>60</v>
      </c>
      <c r="D268" s="465">
        <v>17800</v>
      </c>
      <c r="E268" s="286" t="s">
        <v>249</v>
      </c>
      <c r="F268" s="425">
        <f t="shared" si="5"/>
        <v>17800</v>
      </c>
      <c r="G268" s="165" t="s">
        <v>613</v>
      </c>
      <c r="H268" s="423">
        <v>22000</v>
      </c>
      <c r="I268" s="166"/>
    </row>
    <row r="269" spans="2:9" ht="15">
      <c r="B269" s="4" t="s">
        <v>651</v>
      </c>
      <c r="C269" s="3" t="s">
        <v>60</v>
      </c>
      <c r="D269" s="465">
        <v>22000</v>
      </c>
      <c r="E269" s="286" t="s">
        <v>249</v>
      </c>
      <c r="F269" s="425">
        <f t="shared" si="5"/>
        <v>22000</v>
      </c>
      <c r="G269" s="165" t="s">
        <v>613</v>
      </c>
      <c r="H269" s="423">
        <v>27100</v>
      </c>
      <c r="I269" s="166"/>
    </row>
    <row r="270" spans="2:9" ht="15">
      <c r="B270" s="4" t="s">
        <v>644</v>
      </c>
      <c r="C270" s="3" t="s">
        <v>60</v>
      </c>
      <c r="D270" s="465">
        <v>18390</v>
      </c>
      <c r="E270" s="286" t="s">
        <v>249</v>
      </c>
      <c r="F270" s="425">
        <f t="shared" si="5"/>
        <v>18390</v>
      </c>
      <c r="G270" s="165" t="s">
        <v>613</v>
      </c>
      <c r="H270" s="423">
        <v>22790</v>
      </c>
      <c r="I270" s="166"/>
    </row>
    <row r="271" spans="2:9" ht="15">
      <c r="B271" s="4" t="s">
        <v>646</v>
      </c>
      <c r="C271" s="3" t="s">
        <v>60</v>
      </c>
      <c r="D271" s="465">
        <v>20390</v>
      </c>
      <c r="E271" s="286" t="s">
        <v>249</v>
      </c>
      <c r="F271" s="425">
        <f t="shared" si="5"/>
        <v>20390</v>
      </c>
      <c r="G271" s="165" t="s">
        <v>613</v>
      </c>
      <c r="H271" s="423">
        <v>25190</v>
      </c>
      <c r="I271" s="166"/>
    </row>
    <row r="272" spans="2:9" ht="15">
      <c r="B272" s="4" t="s">
        <v>648</v>
      </c>
      <c r="C272" s="3" t="s">
        <v>60</v>
      </c>
      <c r="D272" s="465">
        <v>22790</v>
      </c>
      <c r="E272" s="286" t="s">
        <v>249</v>
      </c>
      <c r="F272" s="425">
        <f t="shared" si="5"/>
        <v>22790</v>
      </c>
      <c r="G272" s="165" t="s">
        <v>613</v>
      </c>
      <c r="H272" s="423">
        <v>27890</v>
      </c>
      <c r="I272" s="166"/>
    </row>
    <row r="273" spans="2:9" ht="15">
      <c r="B273" s="4" t="s">
        <v>650</v>
      </c>
      <c r="C273" s="3" t="s">
        <v>60</v>
      </c>
      <c r="D273" s="465">
        <v>39690</v>
      </c>
      <c r="E273" s="286" t="s">
        <v>249</v>
      </c>
      <c r="F273" s="425">
        <f t="shared" si="5"/>
        <v>39690</v>
      </c>
      <c r="G273" s="165" t="s">
        <v>613</v>
      </c>
      <c r="H273" s="423">
        <v>48990</v>
      </c>
      <c r="I273" s="166"/>
    </row>
    <row r="274" spans="2:9" ht="15">
      <c r="B274" s="4" t="s">
        <v>652</v>
      </c>
      <c r="C274" s="3" t="s">
        <v>60</v>
      </c>
      <c r="D274" s="465">
        <v>51490</v>
      </c>
      <c r="E274" s="286" t="s">
        <v>249</v>
      </c>
      <c r="F274" s="425">
        <f t="shared" si="5"/>
        <v>51490</v>
      </c>
      <c r="G274" s="165" t="s">
        <v>613</v>
      </c>
      <c r="H274" s="423">
        <v>63390</v>
      </c>
      <c r="I274" s="166"/>
    </row>
    <row r="275" spans="2:9" ht="15">
      <c r="B275" s="4" t="s">
        <v>660</v>
      </c>
      <c r="C275" s="3" t="s">
        <v>60</v>
      </c>
      <c r="D275" s="465">
        <v>11000</v>
      </c>
      <c r="E275" s="286" t="s">
        <v>249</v>
      </c>
      <c r="F275" s="425">
        <f t="shared" si="5"/>
        <v>11000</v>
      </c>
      <c r="G275" s="165" t="s">
        <v>613</v>
      </c>
      <c r="H275" s="423">
        <v>13600</v>
      </c>
      <c r="I275" s="166"/>
    </row>
    <row r="276" spans="2:9" ht="15">
      <c r="B276" s="4" t="s">
        <v>662</v>
      </c>
      <c r="C276" s="3" t="s">
        <v>60</v>
      </c>
      <c r="D276" s="465">
        <v>11700</v>
      </c>
      <c r="E276" s="286" t="s">
        <v>249</v>
      </c>
      <c r="F276" s="425">
        <f t="shared" si="5"/>
        <v>11700</v>
      </c>
      <c r="G276" s="165" t="s">
        <v>613</v>
      </c>
      <c r="H276" s="423">
        <v>14500</v>
      </c>
      <c r="I276" s="166"/>
    </row>
    <row r="277" spans="2:9" ht="15">
      <c r="B277" s="4" t="s">
        <v>657</v>
      </c>
      <c r="C277" s="3" t="s">
        <v>60</v>
      </c>
      <c r="D277" s="465">
        <v>13200</v>
      </c>
      <c r="E277" s="286" t="s">
        <v>249</v>
      </c>
      <c r="F277" s="425">
        <f t="shared" si="5"/>
        <v>13200</v>
      </c>
      <c r="G277" s="165" t="s">
        <v>613</v>
      </c>
      <c r="H277" s="423">
        <v>16300</v>
      </c>
      <c r="I277" s="166"/>
    </row>
    <row r="278" spans="2:9" ht="15">
      <c r="B278" s="4" t="s">
        <v>658</v>
      </c>
      <c r="C278" s="3" t="s">
        <v>60</v>
      </c>
      <c r="D278" s="465">
        <v>22400</v>
      </c>
      <c r="E278" s="286" t="s">
        <v>249</v>
      </c>
      <c r="F278" s="425">
        <f t="shared" si="5"/>
        <v>22400</v>
      </c>
      <c r="G278" s="165" t="s">
        <v>613</v>
      </c>
      <c r="H278" s="423">
        <v>27800</v>
      </c>
      <c r="I278" s="166"/>
    </row>
    <row r="279" spans="2:9" ht="15">
      <c r="B279" s="4" t="s">
        <v>659</v>
      </c>
      <c r="C279" s="3" t="s">
        <v>60</v>
      </c>
      <c r="D279" s="465">
        <v>28800</v>
      </c>
      <c r="E279" s="286" t="s">
        <v>249</v>
      </c>
      <c r="F279" s="425">
        <f t="shared" si="5"/>
        <v>28800</v>
      </c>
      <c r="G279" s="165" t="s">
        <v>613</v>
      </c>
      <c r="H279" s="423">
        <v>35600</v>
      </c>
      <c r="I279" s="166"/>
    </row>
    <row r="280" spans="2:9" ht="15">
      <c r="B280" s="4" t="s">
        <v>661</v>
      </c>
      <c r="C280" s="3" t="s">
        <v>60</v>
      </c>
      <c r="D280" s="465">
        <v>20490</v>
      </c>
      <c r="E280" s="286" t="s">
        <v>249</v>
      </c>
      <c r="F280" s="425">
        <f t="shared" si="5"/>
        <v>20490</v>
      </c>
      <c r="G280" s="165" t="s">
        <v>613</v>
      </c>
      <c r="H280" s="423">
        <v>25390</v>
      </c>
      <c r="I280" s="166"/>
    </row>
    <row r="281" spans="2:9" ht="15">
      <c r="B281" s="4" t="s">
        <v>663</v>
      </c>
      <c r="C281" s="3" t="s">
        <v>60</v>
      </c>
      <c r="D281" s="465">
        <v>21790</v>
      </c>
      <c r="E281" s="286" t="s">
        <v>249</v>
      </c>
      <c r="F281" s="425">
        <f t="shared" si="5"/>
        <v>21790</v>
      </c>
      <c r="G281" s="165" t="s">
        <v>613</v>
      </c>
      <c r="H281" s="423">
        <v>26990</v>
      </c>
      <c r="I281" s="166"/>
    </row>
    <row r="282" spans="2:9" ht="15">
      <c r="B282" s="4" t="s">
        <v>667</v>
      </c>
      <c r="C282" s="3" t="s">
        <v>60</v>
      </c>
      <c r="D282" s="465">
        <v>9700</v>
      </c>
      <c r="E282" s="286" t="s">
        <v>249</v>
      </c>
      <c r="F282" s="425">
        <f t="shared" si="5"/>
        <v>9700</v>
      </c>
      <c r="G282" s="165" t="s">
        <v>613</v>
      </c>
      <c r="H282" s="423">
        <v>12000</v>
      </c>
      <c r="I282" s="166"/>
    </row>
    <row r="283" spans="2:9" ht="15">
      <c r="B283" s="4" t="s">
        <v>669</v>
      </c>
      <c r="C283" s="3" t="s">
        <v>60</v>
      </c>
      <c r="D283" s="465">
        <v>10300</v>
      </c>
      <c r="E283" s="286" t="s">
        <v>249</v>
      </c>
      <c r="F283" s="425">
        <f t="shared" si="5"/>
        <v>10300</v>
      </c>
      <c r="G283" s="165" t="s">
        <v>613</v>
      </c>
      <c r="H283" s="423">
        <v>12600</v>
      </c>
      <c r="I283" s="166"/>
    </row>
    <row r="284" spans="2:9" ht="15">
      <c r="B284" s="4" t="s">
        <v>671</v>
      </c>
      <c r="C284" s="3" t="s">
        <v>60</v>
      </c>
      <c r="D284" s="465">
        <v>11700</v>
      </c>
      <c r="E284" s="286" t="s">
        <v>249</v>
      </c>
      <c r="F284" s="425">
        <f t="shared" si="5"/>
        <v>11700</v>
      </c>
      <c r="G284" s="165" t="s">
        <v>613</v>
      </c>
      <c r="H284" s="423">
        <v>14400</v>
      </c>
      <c r="I284" s="166"/>
    </row>
    <row r="285" spans="2:9" ht="15">
      <c r="B285" s="4" t="s">
        <v>673</v>
      </c>
      <c r="C285" s="3" t="s">
        <v>60</v>
      </c>
      <c r="D285" s="465">
        <v>20600</v>
      </c>
      <c r="E285" s="286" t="s">
        <v>249</v>
      </c>
      <c r="F285" s="425">
        <f t="shared" si="5"/>
        <v>20600</v>
      </c>
      <c r="G285" s="165" t="s">
        <v>613</v>
      </c>
      <c r="H285" s="423">
        <v>25400</v>
      </c>
      <c r="I285" s="166"/>
    </row>
    <row r="286" spans="2:9" ht="15">
      <c r="B286" s="4" t="s">
        <v>675</v>
      </c>
      <c r="C286" s="3" t="s">
        <v>60</v>
      </c>
      <c r="D286" s="465">
        <v>25500</v>
      </c>
      <c r="E286" s="286" t="s">
        <v>249</v>
      </c>
      <c r="F286" s="425">
        <f t="shared" si="5"/>
        <v>25500</v>
      </c>
      <c r="G286" s="165" t="s">
        <v>613</v>
      </c>
      <c r="H286" s="423">
        <v>31500</v>
      </c>
      <c r="I286" s="166"/>
    </row>
    <row r="287" spans="2:9" ht="15">
      <c r="B287" s="4" t="s">
        <v>668</v>
      </c>
      <c r="C287" s="3" t="s">
        <v>60</v>
      </c>
      <c r="D287" s="465">
        <v>22790</v>
      </c>
      <c r="E287" s="286" t="s">
        <v>249</v>
      </c>
      <c r="F287" s="425">
        <f t="shared" si="5"/>
        <v>22790</v>
      </c>
      <c r="G287" s="165" t="s">
        <v>613</v>
      </c>
      <c r="H287" s="423">
        <v>27990</v>
      </c>
      <c r="I287" s="166"/>
    </row>
    <row r="288" spans="2:9" ht="15">
      <c r="B288" s="4" t="s">
        <v>670</v>
      </c>
      <c r="C288" s="3" t="s">
        <v>60</v>
      </c>
      <c r="D288" s="465">
        <v>25190</v>
      </c>
      <c r="E288" s="286" t="s">
        <v>249</v>
      </c>
      <c r="F288" s="425">
        <f t="shared" si="5"/>
        <v>25190</v>
      </c>
      <c r="G288" s="165" t="s">
        <v>613</v>
      </c>
      <c r="H288" s="423">
        <v>30890</v>
      </c>
      <c r="I288" s="166"/>
    </row>
    <row r="289" spans="2:9" ht="15">
      <c r="B289" s="4" t="s">
        <v>672</v>
      </c>
      <c r="C289" s="3" t="s">
        <v>60</v>
      </c>
      <c r="D289" s="465">
        <v>27290</v>
      </c>
      <c r="E289" s="286" t="s">
        <v>249</v>
      </c>
      <c r="F289" s="425">
        <f t="shared" si="5"/>
        <v>27290</v>
      </c>
      <c r="G289" s="165" t="s">
        <v>613</v>
      </c>
      <c r="H289" s="423">
        <v>33590</v>
      </c>
      <c r="I289" s="166"/>
    </row>
    <row r="290" spans="2:9" ht="15">
      <c r="B290" s="4" t="s">
        <v>674</v>
      </c>
      <c r="C290" s="3" t="s">
        <v>60</v>
      </c>
      <c r="D290" s="465">
        <v>45890</v>
      </c>
      <c r="E290" s="286" t="s">
        <v>249</v>
      </c>
      <c r="F290" s="425">
        <f t="shared" si="5"/>
        <v>45890</v>
      </c>
      <c r="G290" s="165" t="s">
        <v>613</v>
      </c>
      <c r="H290" s="423">
        <v>56590</v>
      </c>
      <c r="I290" s="166"/>
    </row>
    <row r="291" spans="2:9" ht="15">
      <c r="B291" s="4" t="s">
        <v>676</v>
      </c>
      <c r="C291" s="3" t="s">
        <v>60</v>
      </c>
      <c r="D291" s="465">
        <v>59490</v>
      </c>
      <c r="E291" s="286" t="s">
        <v>249</v>
      </c>
      <c r="F291" s="425"/>
      <c r="G291" s="165" t="s">
        <v>415</v>
      </c>
      <c r="H291" s="423">
        <v>73490</v>
      </c>
      <c r="I291" s="166"/>
    </row>
    <row r="292" spans="2:9" ht="15">
      <c r="B292" s="4" t="s">
        <v>638</v>
      </c>
      <c r="C292" s="3" t="s">
        <v>60</v>
      </c>
      <c r="D292" s="465">
        <v>26890</v>
      </c>
      <c r="E292" s="286" t="s">
        <v>249</v>
      </c>
      <c r="F292" s="425">
        <f>ROUND(D292*(1-VLOOKUP(E292,$D$7:$E$10,2,0)),0)</f>
        <v>26890</v>
      </c>
      <c r="G292" s="165" t="s">
        <v>613</v>
      </c>
      <c r="H292" s="423">
        <v>33100</v>
      </c>
      <c r="I292" s="166"/>
    </row>
    <row r="293" spans="2:9" ht="15">
      <c r="B293" s="4" t="s">
        <v>639</v>
      </c>
      <c r="C293" s="3" t="s">
        <v>60</v>
      </c>
      <c r="D293" s="465">
        <v>28290</v>
      </c>
      <c r="E293" s="286" t="s">
        <v>249</v>
      </c>
      <c r="F293" s="425">
        <f>ROUND(D293*(1-VLOOKUP(E293,$D$7:$E$10,2,0)),0)</f>
        <v>28290</v>
      </c>
      <c r="G293" s="165" t="s">
        <v>613</v>
      </c>
      <c r="H293" s="423">
        <v>34900</v>
      </c>
      <c r="I293" s="166"/>
    </row>
    <row r="294" spans="2:9" ht="15">
      <c r="B294" s="4" t="s">
        <v>640</v>
      </c>
      <c r="C294" s="3" t="s">
        <v>60</v>
      </c>
      <c r="D294" s="465">
        <v>30990</v>
      </c>
      <c r="E294" s="286" t="s">
        <v>249</v>
      </c>
      <c r="F294" s="425">
        <f>ROUND(D294*(1-VLOOKUP(E294,$D$7:$E$10,2,0)),0)</f>
        <v>30990</v>
      </c>
      <c r="G294" s="165" t="s">
        <v>613</v>
      </c>
      <c r="H294" s="423">
        <v>38200</v>
      </c>
      <c r="I294" s="166"/>
    </row>
    <row r="295" spans="2:9" ht="15">
      <c r="B295" s="4" t="s">
        <v>455</v>
      </c>
      <c r="C295" s="3" t="s">
        <v>57</v>
      </c>
      <c r="D295" s="464">
        <v>12990</v>
      </c>
      <c r="E295" s="286" t="s">
        <v>249</v>
      </c>
      <c r="F295" s="425">
        <f t="shared" si="5"/>
        <v>12990</v>
      </c>
      <c r="G295" s="165" t="s">
        <v>613</v>
      </c>
      <c r="H295" s="423">
        <v>8990</v>
      </c>
      <c r="I295" s="166"/>
    </row>
    <row r="296" spans="2:9" ht="15">
      <c r="B296" s="4" t="s">
        <v>456</v>
      </c>
      <c r="C296" s="3" t="s">
        <v>57</v>
      </c>
      <c r="D296" s="464">
        <v>12990</v>
      </c>
      <c r="E296" s="286" t="s">
        <v>249</v>
      </c>
      <c r="F296" s="425">
        <f t="shared" si="5"/>
        <v>12990</v>
      </c>
      <c r="G296" s="165" t="s">
        <v>613</v>
      </c>
      <c r="H296" s="423">
        <v>8990</v>
      </c>
      <c r="I296" s="166"/>
    </row>
    <row r="297" spans="2:9" ht="15">
      <c r="B297" s="4" t="s">
        <v>457</v>
      </c>
      <c r="C297" s="3" t="s">
        <v>57</v>
      </c>
      <c r="D297" s="464">
        <v>20990</v>
      </c>
      <c r="E297" s="286" t="s">
        <v>249</v>
      </c>
      <c r="F297" s="425">
        <f t="shared" si="5"/>
        <v>20990</v>
      </c>
      <c r="G297" s="165" t="s">
        <v>613</v>
      </c>
      <c r="H297" s="423">
        <v>13990</v>
      </c>
      <c r="I297" s="166"/>
    </row>
    <row r="298" spans="2:9" ht="15">
      <c r="B298" s="4" t="s">
        <v>458</v>
      </c>
      <c r="C298" s="3" t="s">
        <v>57</v>
      </c>
      <c r="D298" s="464">
        <v>26990</v>
      </c>
      <c r="E298" s="286" t="s">
        <v>249</v>
      </c>
      <c r="F298" s="425">
        <f t="shared" si="5"/>
        <v>26990</v>
      </c>
      <c r="G298" s="165" t="s">
        <v>613</v>
      </c>
      <c r="H298" s="423">
        <v>17990</v>
      </c>
      <c r="I298" s="166"/>
    </row>
    <row r="299" spans="2:9" ht="15">
      <c r="B299" s="4" t="s">
        <v>568</v>
      </c>
      <c r="C299" s="3" t="s">
        <v>57</v>
      </c>
      <c r="D299" s="464">
        <v>56990</v>
      </c>
      <c r="E299" s="286" t="s">
        <v>250</v>
      </c>
      <c r="F299" s="425">
        <f t="shared" si="5"/>
        <v>56990</v>
      </c>
      <c r="G299" s="165" t="s">
        <v>613</v>
      </c>
      <c r="H299" s="423">
        <v>37990</v>
      </c>
      <c r="I299" s="166"/>
    </row>
    <row r="300" spans="2:9" ht="15">
      <c r="B300" s="4" t="s">
        <v>569</v>
      </c>
      <c r="C300" s="3" t="s">
        <v>57</v>
      </c>
      <c r="D300" s="464">
        <v>57990</v>
      </c>
      <c r="E300" s="286" t="s">
        <v>250</v>
      </c>
      <c r="F300" s="425">
        <f t="shared" si="5"/>
        <v>57990</v>
      </c>
      <c r="G300" s="165" t="s">
        <v>613</v>
      </c>
      <c r="H300" s="423">
        <v>38990</v>
      </c>
      <c r="I300" s="166"/>
    </row>
    <row r="301" spans="2:9" ht="15">
      <c r="B301" s="4" t="s">
        <v>570</v>
      </c>
      <c r="C301" s="3" t="s">
        <v>57</v>
      </c>
      <c r="D301" s="464">
        <v>59990</v>
      </c>
      <c r="E301" s="286" t="s">
        <v>250</v>
      </c>
      <c r="F301" s="425">
        <f t="shared" si="5"/>
        <v>59990</v>
      </c>
      <c r="G301" s="165" t="s">
        <v>613</v>
      </c>
      <c r="H301" s="423">
        <v>39990</v>
      </c>
      <c r="I301" s="166"/>
    </row>
    <row r="302" spans="2:9" ht="15">
      <c r="B302" s="4" t="s">
        <v>571</v>
      </c>
      <c r="C302" s="3" t="s">
        <v>57</v>
      </c>
      <c r="D302" s="464">
        <v>64990</v>
      </c>
      <c r="E302" s="286" t="s">
        <v>250</v>
      </c>
      <c r="F302" s="425">
        <f t="shared" si="5"/>
        <v>64990</v>
      </c>
      <c r="G302" s="165" t="s">
        <v>613</v>
      </c>
      <c r="H302" s="423">
        <v>42990</v>
      </c>
      <c r="I302" s="166"/>
    </row>
    <row r="303" spans="2:9" ht="15">
      <c r="B303" s="4" t="s">
        <v>577</v>
      </c>
      <c r="C303" s="3" t="s">
        <v>59</v>
      </c>
      <c r="D303" s="464">
        <v>119000</v>
      </c>
      <c r="E303" s="286" t="s">
        <v>250</v>
      </c>
      <c r="F303" s="425">
        <f t="shared" si="5"/>
        <v>119000</v>
      </c>
      <c r="G303" s="165" t="s">
        <v>613</v>
      </c>
      <c r="H303" s="423">
        <v>79000</v>
      </c>
      <c r="I303" s="166"/>
    </row>
    <row r="304" spans="2:9" ht="15">
      <c r="B304" s="4" t="s">
        <v>578</v>
      </c>
      <c r="C304" s="3" t="s">
        <v>59</v>
      </c>
      <c r="D304" s="464">
        <v>126000</v>
      </c>
      <c r="E304" s="286" t="s">
        <v>250</v>
      </c>
      <c r="F304" s="425">
        <f t="shared" ref="F304:F328" si="6">ROUND(D304*(1-VLOOKUP(E304,$D$7:$E$10,2,0)),0)</f>
        <v>126000</v>
      </c>
      <c r="G304" s="165" t="s">
        <v>613</v>
      </c>
      <c r="H304" s="423">
        <v>84000</v>
      </c>
      <c r="I304" s="166"/>
    </row>
    <row r="305" spans="2:9" ht="15">
      <c r="B305" s="4" t="s">
        <v>572</v>
      </c>
      <c r="C305" s="3" t="s">
        <v>59</v>
      </c>
      <c r="D305" s="464">
        <v>51990</v>
      </c>
      <c r="E305" s="286" t="s">
        <v>250</v>
      </c>
      <c r="F305" s="425">
        <f t="shared" si="6"/>
        <v>51990</v>
      </c>
      <c r="G305" s="165" t="s">
        <v>613</v>
      </c>
      <c r="H305" s="423">
        <v>34990</v>
      </c>
      <c r="I305" s="166"/>
    </row>
    <row r="306" spans="2:9" ht="15">
      <c r="B306" s="4" t="s">
        <v>573</v>
      </c>
      <c r="C306" s="3" t="s">
        <v>59</v>
      </c>
      <c r="D306" s="464">
        <v>70990</v>
      </c>
      <c r="E306" s="286" t="s">
        <v>250</v>
      </c>
      <c r="F306" s="425">
        <f t="shared" si="6"/>
        <v>70990</v>
      </c>
      <c r="G306" s="165" t="s">
        <v>613</v>
      </c>
      <c r="H306" s="423">
        <v>46990</v>
      </c>
      <c r="I306" s="166"/>
    </row>
    <row r="307" spans="2:9" ht="15">
      <c r="B307" s="4" t="s">
        <v>574</v>
      </c>
      <c r="C307" s="3" t="s">
        <v>59</v>
      </c>
      <c r="D307" s="464">
        <v>84990</v>
      </c>
      <c r="E307" s="286" t="s">
        <v>250</v>
      </c>
      <c r="F307" s="425">
        <f t="shared" si="6"/>
        <v>84990</v>
      </c>
      <c r="G307" s="165" t="s">
        <v>613</v>
      </c>
      <c r="H307" s="423">
        <v>56990</v>
      </c>
      <c r="I307" s="166"/>
    </row>
    <row r="308" spans="2:9" ht="15">
      <c r="B308" s="4" t="s">
        <v>575</v>
      </c>
      <c r="C308" s="3" t="s">
        <v>59</v>
      </c>
      <c r="D308" s="464">
        <v>92990</v>
      </c>
      <c r="E308" s="286" t="s">
        <v>250</v>
      </c>
      <c r="F308" s="425">
        <f t="shared" si="6"/>
        <v>92990</v>
      </c>
      <c r="G308" s="165" t="s">
        <v>613</v>
      </c>
      <c r="H308" s="423">
        <v>61990</v>
      </c>
      <c r="I308" s="166"/>
    </row>
    <row r="309" spans="2:9" ht="15">
      <c r="B309" s="4" t="s">
        <v>576</v>
      </c>
      <c r="C309" s="3" t="s">
        <v>59</v>
      </c>
      <c r="D309" s="464">
        <v>96990</v>
      </c>
      <c r="E309" s="286" t="s">
        <v>250</v>
      </c>
      <c r="F309" s="425">
        <f t="shared" si="6"/>
        <v>96990</v>
      </c>
      <c r="G309" s="165" t="s">
        <v>613</v>
      </c>
      <c r="H309" s="423">
        <v>64990</v>
      </c>
      <c r="I309" s="166"/>
    </row>
    <row r="310" spans="2:9" ht="15">
      <c r="B310" s="4" t="s">
        <v>579</v>
      </c>
      <c r="C310" s="3" t="s">
        <v>59</v>
      </c>
      <c r="D310" s="464">
        <v>57990</v>
      </c>
      <c r="E310" s="286" t="s">
        <v>250</v>
      </c>
      <c r="F310" s="425">
        <f t="shared" si="6"/>
        <v>57990</v>
      </c>
      <c r="G310" s="165" t="s">
        <v>613</v>
      </c>
      <c r="H310" s="423">
        <v>38990</v>
      </c>
      <c r="I310" s="166"/>
    </row>
    <row r="311" spans="2:9" ht="15">
      <c r="B311" s="4" t="s">
        <v>580</v>
      </c>
      <c r="C311" s="3" t="s">
        <v>59</v>
      </c>
      <c r="D311" s="464">
        <v>59990</v>
      </c>
      <c r="E311" s="286" t="s">
        <v>250</v>
      </c>
      <c r="F311" s="425">
        <f t="shared" si="6"/>
        <v>59990</v>
      </c>
      <c r="G311" s="165" t="s">
        <v>613</v>
      </c>
      <c r="H311" s="423">
        <v>39990</v>
      </c>
      <c r="I311" s="166"/>
    </row>
    <row r="312" spans="2:9" ht="15">
      <c r="B312" s="4" t="s">
        <v>581</v>
      </c>
      <c r="C312" s="3" t="s">
        <v>59</v>
      </c>
      <c r="D312" s="464">
        <v>82990</v>
      </c>
      <c r="E312" s="286" t="s">
        <v>250</v>
      </c>
      <c r="F312" s="425">
        <f t="shared" si="6"/>
        <v>82990</v>
      </c>
      <c r="G312" s="165" t="s">
        <v>613</v>
      </c>
      <c r="H312" s="423">
        <v>54990</v>
      </c>
      <c r="I312" s="166"/>
    </row>
    <row r="313" spans="2:9" ht="15">
      <c r="B313" s="4" t="s">
        <v>582</v>
      </c>
      <c r="C313" s="3" t="s">
        <v>59</v>
      </c>
      <c r="D313" s="464">
        <v>114990</v>
      </c>
      <c r="E313" s="286" t="s">
        <v>250</v>
      </c>
      <c r="F313" s="425">
        <f t="shared" si="6"/>
        <v>114990</v>
      </c>
      <c r="G313" s="165" t="s">
        <v>613</v>
      </c>
      <c r="H313" s="423">
        <v>76990</v>
      </c>
      <c r="I313" s="166"/>
    </row>
    <row r="314" spans="2:9" ht="15">
      <c r="B314" s="4" t="s">
        <v>583</v>
      </c>
      <c r="C314" s="3" t="s">
        <v>59</v>
      </c>
      <c r="D314" s="464">
        <v>126990</v>
      </c>
      <c r="E314" s="286" t="s">
        <v>250</v>
      </c>
      <c r="F314" s="425">
        <f t="shared" si="6"/>
        <v>126990</v>
      </c>
      <c r="G314" s="165" t="s">
        <v>613</v>
      </c>
      <c r="H314" s="423">
        <v>84990</v>
      </c>
      <c r="I314" s="166"/>
    </row>
    <row r="315" spans="2:9" ht="15">
      <c r="B315" s="4" t="s">
        <v>584</v>
      </c>
      <c r="C315" s="3" t="s">
        <v>59</v>
      </c>
      <c r="D315" s="464">
        <v>134990</v>
      </c>
      <c r="E315" s="286" t="s">
        <v>250</v>
      </c>
      <c r="F315" s="425">
        <f t="shared" si="6"/>
        <v>134990</v>
      </c>
      <c r="G315" s="165" t="s">
        <v>613</v>
      </c>
      <c r="H315" s="423">
        <v>89990</v>
      </c>
      <c r="I315" s="166"/>
    </row>
    <row r="316" spans="2:9" ht="15">
      <c r="B316" s="4" t="s">
        <v>38</v>
      </c>
      <c r="C316" s="3" t="s">
        <v>41</v>
      </c>
      <c r="D316" s="464" t="e">
        <v>#N/A</v>
      </c>
      <c r="E316" s="286" t="s">
        <v>61</v>
      </c>
      <c r="F316" s="425" t="e">
        <f t="shared" si="6"/>
        <v>#N/A</v>
      </c>
      <c r="G316" s="165" t="s">
        <v>613</v>
      </c>
      <c r="H316" s="423" t="e">
        <v>#N/A</v>
      </c>
      <c r="I316" s="166"/>
    </row>
    <row r="317" spans="2:9" ht="15">
      <c r="B317" s="4" t="s">
        <v>609</v>
      </c>
      <c r="C317" s="3" t="s">
        <v>59</v>
      </c>
      <c r="D317" s="464">
        <v>358000</v>
      </c>
      <c r="E317" s="286" t="s">
        <v>250</v>
      </c>
      <c r="F317" s="425">
        <f t="shared" si="6"/>
        <v>358000</v>
      </c>
      <c r="G317" s="165" t="s">
        <v>613</v>
      </c>
      <c r="H317" s="423">
        <v>239000</v>
      </c>
      <c r="I317" s="166"/>
    </row>
    <row r="318" spans="2:9" ht="15">
      <c r="B318" s="4" t="s">
        <v>610</v>
      </c>
      <c r="C318" s="3" t="s">
        <v>59</v>
      </c>
      <c r="D318" s="464">
        <v>544000</v>
      </c>
      <c r="E318" s="286" t="s">
        <v>250</v>
      </c>
      <c r="F318" s="425">
        <f t="shared" si="6"/>
        <v>544000</v>
      </c>
      <c r="G318" s="165" t="s">
        <v>613</v>
      </c>
      <c r="H318" s="423">
        <v>363000</v>
      </c>
      <c r="I318" s="166"/>
    </row>
    <row r="319" spans="2:9" ht="15">
      <c r="B319" s="4" t="s">
        <v>620</v>
      </c>
      <c r="C319" s="3" t="s">
        <v>59</v>
      </c>
      <c r="D319" s="464">
        <v>56990</v>
      </c>
      <c r="E319" s="286" t="s">
        <v>250</v>
      </c>
      <c r="F319" s="425">
        <f t="shared" si="6"/>
        <v>56990</v>
      </c>
      <c r="G319" s="165" t="s">
        <v>613</v>
      </c>
      <c r="H319" s="423">
        <v>37990</v>
      </c>
      <c r="I319" s="166"/>
    </row>
    <row r="320" spans="2:9" ht="15">
      <c r="B320" s="4" t="s">
        <v>621</v>
      </c>
      <c r="C320" s="3" t="s">
        <v>59</v>
      </c>
      <c r="D320" s="464">
        <v>57990</v>
      </c>
      <c r="E320" s="286" t="s">
        <v>250</v>
      </c>
      <c r="F320" s="425">
        <f t="shared" si="6"/>
        <v>57990</v>
      </c>
      <c r="G320" s="165" t="s">
        <v>613</v>
      </c>
      <c r="H320" s="423">
        <v>38990</v>
      </c>
      <c r="I320" s="166"/>
    </row>
    <row r="321" spans="2:9" ht="15">
      <c r="B321" s="4" t="s">
        <v>623</v>
      </c>
      <c r="C321" s="3" t="s">
        <v>59</v>
      </c>
      <c r="D321" s="464">
        <v>90400</v>
      </c>
      <c r="E321" s="286" t="s">
        <v>250</v>
      </c>
      <c r="F321" s="425">
        <f t="shared" si="6"/>
        <v>90400</v>
      </c>
      <c r="G321" s="165" t="s">
        <v>613</v>
      </c>
      <c r="H321" s="423">
        <v>60000</v>
      </c>
      <c r="I321" s="166"/>
    </row>
    <row r="322" spans="2:9" ht="15">
      <c r="B322" s="4" t="s">
        <v>624</v>
      </c>
      <c r="C322" s="3" t="s">
        <v>59</v>
      </c>
      <c r="D322" s="464">
        <v>91400</v>
      </c>
      <c r="E322" s="286" t="s">
        <v>250</v>
      </c>
      <c r="F322" s="425">
        <f t="shared" si="6"/>
        <v>91400</v>
      </c>
      <c r="G322" s="165" t="s">
        <v>613</v>
      </c>
      <c r="H322" s="423">
        <v>61000</v>
      </c>
      <c r="I322" s="166"/>
    </row>
    <row r="323" spans="2:9" ht="15">
      <c r="B323" s="4" t="s">
        <v>626</v>
      </c>
      <c r="C323" s="3" t="s">
        <v>59</v>
      </c>
      <c r="D323" s="464">
        <v>74400</v>
      </c>
      <c r="E323" s="286" t="s">
        <v>250</v>
      </c>
      <c r="F323" s="425">
        <f t="shared" si="6"/>
        <v>74400</v>
      </c>
      <c r="G323" s="165" t="s">
        <v>613</v>
      </c>
      <c r="H323" s="423">
        <v>50000</v>
      </c>
      <c r="I323" s="166"/>
    </row>
    <row r="324" spans="2:9" ht="15">
      <c r="B324" s="4" t="s">
        <v>627</v>
      </c>
      <c r="C324" s="3" t="s">
        <v>59</v>
      </c>
      <c r="D324" s="464">
        <v>79400</v>
      </c>
      <c r="E324" s="286" t="s">
        <v>250</v>
      </c>
      <c r="F324" s="425">
        <f t="shared" si="6"/>
        <v>79400</v>
      </c>
      <c r="G324" s="165" t="s">
        <v>613</v>
      </c>
      <c r="H324" s="423">
        <v>53000</v>
      </c>
      <c r="I324" s="166"/>
    </row>
    <row r="325" spans="2:9" ht="15">
      <c r="B325" s="4" t="s">
        <v>50</v>
      </c>
      <c r="C325" s="3" t="s">
        <v>59</v>
      </c>
      <c r="D325" s="464" t="e">
        <v>#N/A</v>
      </c>
      <c r="E325" s="286" t="s">
        <v>250</v>
      </c>
      <c r="F325" s="425" t="e">
        <f t="shared" si="6"/>
        <v>#N/A</v>
      </c>
      <c r="G325" s="165" t="s">
        <v>613</v>
      </c>
      <c r="H325" s="423" t="e">
        <v>#N/A</v>
      </c>
      <c r="I325" s="166"/>
    </row>
    <row r="326" spans="2:9" ht="15">
      <c r="B326" s="4" t="s">
        <v>625</v>
      </c>
      <c r="C326" s="3" t="s">
        <v>59</v>
      </c>
      <c r="D326" s="464">
        <v>76000</v>
      </c>
      <c r="E326" s="286" t="s">
        <v>250</v>
      </c>
      <c r="F326" s="425">
        <f t="shared" si="6"/>
        <v>76000</v>
      </c>
      <c r="G326" s="165" t="s">
        <v>613</v>
      </c>
      <c r="H326" s="423">
        <v>51000</v>
      </c>
      <c r="I326" s="166"/>
    </row>
    <row r="327" spans="2:9" ht="15">
      <c r="B327" s="4" t="s">
        <v>52</v>
      </c>
      <c r="C327" s="3" t="s">
        <v>59</v>
      </c>
      <c r="D327" s="464">
        <v>76000</v>
      </c>
      <c r="E327" s="286" t="s">
        <v>250</v>
      </c>
      <c r="F327" s="425">
        <f t="shared" si="6"/>
        <v>76000</v>
      </c>
      <c r="G327" s="165" t="s">
        <v>613</v>
      </c>
      <c r="H327" s="423">
        <v>51000</v>
      </c>
      <c r="I327" s="166"/>
    </row>
    <row r="328" spans="2:9" ht="15">
      <c r="B328" s="4" t="s">
        <v>51</v>
      </c>
      <c r="C328" s="3" t="s">
        <v>59</v>
      </c>
      <c r="D328" s="464">
        <v>79400</v>
      </c>
      <c r="E328" s="286" t="s">
        <v>250</v>
      </c>
      <c r="F328" s="425">
        <f t="shared" si="6"/>
        <v>79400</v>
      </c>
      <c r="G328" s="165" t="s">
        <v>613</v>
      </c>
      <c r="H328" s="423">
        <v>53000</v>
      </c>
      <c r="I328" s="166"/>
    </row>
    <row r="329" spans="2:9" ht="15">
      <c r="B329" s="4" t="s">
        <v>678</v>
      </c>
      <c r="C329" s="3" t="s">
        <v>57</v>
      </c>
      <c r="D329" s="464">
        <v>56990</v>
      </c>
      <c r="E329" s="286" t="s">
        <v>250</v>
      </c>
      <c r="F329" s="425"/>
      <c r="G329" s="165" t="s">
        <v>415</v>
      </c>
      <c r="H329" s="423">
        <v>37990</v>
      </c>
      <c r="I329" s="166"/>
    </row>
    <row r="330" spans="2:9" ht="15">
      <c r="B330" s="4" t="s">
        <v>679</v>
      </c>
      <c r="C330" s="3" t="s">
        <v>57</v>
      </c>
      <c r="D330" s="464">
        <v>57990</v>
      </c>
      <c r="E330" s="286" t="s">
        <v>250</v>
      </c>
      <c r="F330" s="425"/>
      <c r="G330" s="165" t="s">
        <v>415</v>
      </c>
      <c r="H330" s="423">
        <v>38990</v>
      </c>
      <c r="I330" s="166"/>
    </row>
    <row r="331" spans="2:9" ht="15">
      <c r="B331" s="4" t="s">
        <v>680</v>
      </c>
      <c r="C331" s="3" t="s">
        <v>57</v>
      </c>
      <c r="D331" s="464">
        <v>59990</v>
      </c>
      <c r="E331" s="286" t="s">
        <v>250</v>
      </c>
      <c r="F331" s="425"/>
      <c r="G331" s="165" t="s">
        <v>415</v>
      </c>
      <c r="H331" s="423">
        <v>39990</v>
      </c>
      <c r="I331" s="166"/>
    </row>
    <row r="332" spans="2:9" ht="15">
      <c r="B332" s="4" t="s">
        <v>681</v>
      </c>
      <c r="C332" s="3" t="s">
        <v>57</v>
      </c>
      <c r="D332" s="464">
        <v>64990</v>
      </c>
      <c r="E332" s="286" t="s">
        <v>250</v>
      </c>
      <c r="F332" s="425"/>
      <c r="G332" s="165" t="s">
        <v>415</v>
      </c>
      <c r="H332" s="423">
        <v>42990</v>
      </c>
      <c r="I332" s="166"/>
    </row>
    <row r="333" spans="2:9" ht="15">
      <c r="B333" s="4" t="s">
        <v>682</v>
      </c>
      <c r="C333" s="3" t="s">
        <v>41</v>
      </c>
      <c r="D333" s="464" t="e">
        <v>#N/A</v>
      </c>
      <c r="E333" s="286" t="s">
        <v>61</v>
      </c>
      <c r="F333" s="425"/>
      <c r="G333" s="165" t="s">
        <v>415</v>
      </c>
      <c r="H333" s="423" t="e">
        <v>#N/A</v>
      </c>
      <c r="I333" s="166"/>
    </row>
    <row r="334" spans="2:9" ht="15">
      <c r="B334" s="4" t="s">
        <v>686</v>
      </c>
      <c r="C334" s="3" t="s">
        <v>59</v>
      </c>
      <c r="D334" s="464">
        <v>32990</v>
      </c>
      <c r="E334" s="286" t="s">
        <v>250</v>
      </c>
      <c r="F334" s="425"/>
      <c r="G334" s="165" t="s">
        <v>415</v>
      </c>
      <c r="H334" s="423">
        <v>21990</v>
      </c>
      <c r="I334" s="166"/>
    </row>
    <row r="335" spans="2:9" ht="15">
      <c r="B335" s="4" t="s">
        <v>688</v>
      </c>
      <c r="C335" s="3" t="s">
        <v>59</v>
      </c>
      <c r="D335" s="464">
        <v>37990</v>
      </c>
      <c r="E335" s="286" t="s">
        <v>250</v>
      </c>
      <c r="F335" s="425"/>
      <c r="G335" s="165" t="s">
        <v>415</v>
      </c>
      <c r="H335" s="423">
        <v>24990</v>
      </c>
      <c r="I335" s="166"/>
    </row>
    <row r="336" spans="2:9" ht="15">
      <c r="B336" s="4" t="s">
        <v>687</v>
      </c>
      <c r="C336" s="3" t="s">
        <v>59</v>
      </c>
      <c r="D336" s="464">
        <v>59000</v>
      </c>
      <c r="E336" s="286" t="s">
        <v>250</v>
      </c>
      <c r="F336" s="425"/>
      <c r="G336" s="165" t="s">
        <v>415</v>
      </c>
      <c r="H336" s="423">
        <v>39000</v>
      </c>
      <c r="I336" s="166"/>
    </row>
    <row r="337" spans="2:9" ht="15">
      <c r="B337" s="4" t="s">
        <v>689</v>
      </c>
      <c r="C337" s="3" t="s">
        <v>59</v>
      </c>
      <c r="D337" s="464">
        <v>64000</v>
      </c>
      <c r="E337" s="286" t="s">
        <v>250</v>
      </c>
      <c r="F337" s="425"/>
      <c r="G337" s="165" t="s">
        <v>415</v>
      </c>
      <c r="H337" s="423">
        <v>43000</v>
      </c>
      <c r="I337" s="166"/>
    </row>
    <row r="338" spans="2:9" ht="15">
      <c r="B338" s="4" t="s">
        <v>690</v>
      </c>
      <c r="C338" s="3" t="s">
        <v>59</v>
      </c>
      <c r="D338" s="464">
        <v>47990</v>
      </c>
      <c r="E338" s="286" t="s">
        <v>250</v>
      </c>
      <c r="F338" s="425"/>
      <c r="G338" s="165" t="s">
        <v>415</v>
      </c>
      <c r="H338" s="423">
        <v>31990</v>
      </c>
      <c r="I338" s="166"/>
    </row>
    <row r="339" spans="2:9" ht="15">
      <c r="B339" s="4" t="s">
        <v>692</v>
      </c>
      <c r="C339" s="3" t="s">
        <v>59</v>
      </c>
      <c r="D339" s="464">
        <v>50990</v>
      </c>
      <c r="E339" s="286" t="s">
        <v>250</v>
      </c>
      <c r="F339" s="425"/>
      <c r="G339" s="165" t="s">
        <v>415</v>
      </c>
      <c r="H339" s="423">
        <v>33990</v>
      </c>
      <c r="I339" s="166"/>
    </row>
    <row r="340" spans="2:9" ht="15">
      <c r="B340" s="4" t="s">
        <v>694</v>
      </c>
      <c r="C340" s="3" t="s">
        <v>59</v>
      </c>
      <c r="D340" s="464">
        <v>59990</v>
      </c>
      <c r="E340" s="286" t="s">
        <v>250</v>
      </c>
      <c r="F340" s="425"/>
      <c r="G340" s="165" t="s">
        <v>415</v>
      </c>
      <c r="H340" s="423">
        <v>39990</v>
      </c>
      <c r="I340" s="166"/>
    </row>
    <row r="341" spans="2:9" ht="15">
      <c r="B341" s="4" t="s">
        <v>696</v>
      </c>
      <c r="C341" s="3" t="s">
        <v>59</v>
      </c>
      <c r="D341" s="464">
        <v>82990</v>
      </c>
      <c r="E341" s="286" t="s">
        <v>250</v>
      </c>
      <c r="F341" s="425"/>
      <c r="G341" s="165" t="s">
        <v>415</v>
      </c>
      <c r="H341" s="423">
        <v>54990</v>
      </c>
      <c r="I341" s="166"/>
    </row>
    <row r="342" spans="2:9" ht="15">
      <c r="B342" s="4" t="s">
        <v>691</v>
      </c>
      <c r="C342" s="3" t="s">
        <v>59</v>
      </c>
      <c r="D342" s="464">
        <v>76000</v>
      </c>
      <c r="E342" s="286" t="s">
        <v>250</v>
      </c>
      <c r="F342" s="425"/>
      <c r="G342" s="165" t="s">
        <v>415</v>
      </c>
      <c r="H342" s="423">
        <v>51000</v>
      </c>
      <c r="I342" s="166"/>
    </row>
    <row r="343" spans="2:9" ht="15">
      <c r="B343" s="4" t="s">
        <v>693</v>
      </c>
      <c r="C343" s="3" t="s">
        <v>59</v>
      </c>
      <c r="D343" s="464">
        <v>117000</v>
      </c>
      <c r="E343" s="286" t="s">
        <v>250</v>
      </c>
      <c r="F343" s="425"/>
      <c r="G343" s="165" t="s">
        <v>415</v>
      </c>
      <c r="H343" s="423">
        <v>78000</v>
      </c>
      <c r="I343" s="166"/>
    </row>
    <row r="344" spans="2:9" ht="15">
      <c r="B344" s="4" t="s">
        <v>695</v>
      </c>
      <c r="C344" s="3" t="s">
        <v>59</v>
      </c>
      <c r="D344" s="464">
        <v>146000</v>
      </c>
      <c r="E344" s="286" t="s">
        <v>250</v>
      </c>
      <c r="F344" s="425"/>
      <c r="G344" s="165" t="s">
        <v>415</v>
      </c>
      <c r="H344" s="423">
        <v>97000</v>
      </c>
      <c r="I344" s="166"/>
    </row>
    <row r="345" spans="2:9" ht="15">
      <c r="B345" s="4" t="s">
        <v>697</v>
      </c>
      <c r="C345" s="3" t="s">
        <v>59</v>
      </c>
      <c r="D345" s="464">
        <v>156000</v>
      </c>
      <c r="E345" s="286" t="s">
        <v>250</v>
      </c>
      <c r="F345" s="425"/>
      <c r="G345" s="165" t="s">
        <v>415</v>
      </c>
      <c r="H345" s="423">
        <v>104000</v>
      </c>
      <c r="I345" s="166"/>
    </row>
    <row r="346" spans="2:9" ht="15">
      <c r="B346" s="4" t="s">
        <v>698</v>
      </c>
      <c r="C346" s="3" t="s">
        <v>59</v>
      </c>
      <c r="D346" s="464">
        <v>52990</v>
      </c>
      <c r="E346" s="286" t="s">
        <v>250</v>
      </c>
      <c r="F346" s="425"/>
      <c r="G346" s="165" t="s">
        <v>415</v>
      </c>
      <c r="H346" s="423">
        <v>34990</v>
      </c>
      <c r="I346" s="166"/>
    </row>
    <row r="347" spans="2:9" ht="15">
      <c r="B347" s="4" t="s">
        <v>699</v>
      </c>
      <c r="C347" s="3" t="s">
        <v>59</v>
      </c>
      <c r="D347" s="464">
        <v>51990</v>
      </c>
      <c r="E347" s="286" t="s">
        <v>250</v>
      </c>
      <c r="F347" s="425"/>
      <c r="G347" s="165" t="s">
        <v>415</v>
      </c>
      <c r="H347" s="423">
        <v>34990</v>
      </c>
      <c r="I347" s="166"/>
    </row>
    <row r="348" spans="2:9" ht="15">
      <c r="B348" s="4" t="s">
        <v>700</v>
      </c>
      <c r="C348" s="3" t="s">
        <v>59</v>
      </c>
      <c r="D348" s="464">
        <v>70990</v>
      </c>
      <c r="E348" s="286" t="s">
        <v>250</v>
      </c>
      <c r="F348" s="425"/>
      <c r="G348" s="165" t="s">
        <v>415</v>
      </c>
      <c r="H348" s="423">
        <v>46990</v>
      </c>
      <c r="I348" s="166"/>
    </row>
    <row r="349" spans="2:9" ht="15">
      <c r="B349" s="4" t="s">
        <v>701</v>
      </c>
      <c r="C349" s="3" t="s">
        <v>59</v>
      </c>
      <c r="D349" s="464">
        <v>84990</v>
      </c>
      <c r="E349" s="286" t="s">
        <v>250</v>
      </c>
      <c r="F349" s="425"/>
      <c r="G349" s="165" t="s">
        <v>415</v>
      </c>
      <c r="H349" s="423">
        <v>56990</v>
      </c>
      <c r="I349" s="166"/>
    </row>
    <row r="350" spans="2:9" ht="15">
      <c r="B350" s="4" t="s">
        <v>702</v>
      </c>
      <c r="C350" s="3" t="s">
        <v>59</v>
      </c>
      <c r="D350" s="464">
        <v>92990</v>
      </c>
      <c r="E350" s="286" t="s">
        <v>250</v>
      </c>
      <c r="F350" s="425"/>
      <c r="G350" s="165" t="s">
        <v>415</v>
      </c>
      <c r="H350" s="423">
        <v>61990</v>
      </c>
      <c r="I350" s="166"/>
    </row>
    <row r="351" spans="2:9" ht="15">
      <c r="B351" s="4" t="s">
        <v>703</v>
      </c>
      <c r="C351" s="3" t="s">
        <v>59</v>
      </c>
      <c r="D351" s="464">
        <v>96990</v>
      </c>
      <c r="E351" s="286" t="s">
        <v>250</v>
      </c>
      <c r="F351" s="425"/>
      <c r="G351" s="165" t="s">
        <v>415</v>
      </c>
      <c r="H351" s="423">
        <v>64990</v>
      </c>
      <c r="I351" s="166"/>
    </row>
    <row r="352" spans="2:9" ht="15">
      <c r="B352" s="4" t="s">
        <v>704</v>
      </c>
      <c r="C352" s="3" t="s">
        <v>59</v>
      </c>
      <c r="D352" s="464">
        <v>119000</v>
      </c>
      <c r="E352" s="286" t="s">
        <v>250</v>
      </c>
      <c r="F352" s="425"/>
      <c r="G352" s="165" t="s">
        <v>415</v>
      </c>
      <c r="H352" s="423">
        <v>79000</v>
      </c>
      <c r="I352" s="166"/>
    </row>
    <row r="353" spans="2:9" ht="15">
      <c r="B353" s="4" t="s">
        <v>705</v>
      </c>
      <c r="C353" s="3" t="s">
        <v>59</v>
      </c>
      <c r="D353" s="464">
        <v>126000</v>
      </c>
      <c r="E353" s="286" t="s">
        <v>250</v>
      </c>
      <c r="F353" s="425"/>
      <c r="G353" s="165" t="s">
        <v>415</v>
      </c>
      <c r="H353" s="423">
        <v>84000</v>
      </c>
      <c r="I353" s="166"/>
    </row>
    <row r="354" spans="2:9" ht="15">
      <c r="B354" s="4" t="s">
        <v>707</v>
      </c>
      <c r="C354" s="3" t="s">
        <v>59</v>
      </c>
      <c r="D354" s="464" t="e">
        <v>#N/A</v>
      </c>
      <c r="E354" s="286" t="s">
        <v>250</v>
      </c>
      <c r="F354" s="425"/>
      <c r="G354" s="165" t="s">
        <v>415</v>
      </c>
      <c r="H354" s="423" t="e">
        <v>#N/A</v>
      </c>
      <c r="I354" s="166"/>
    </row>
    <row r="355" spans="2:9" ht="15">
      <c r="B355" s="4" t="s">
        <v>709</v>
      </c>
      <c r="C355" s="3" t="s">
        <v>59</v>
      </c>
      <c r="D355" s="464" t="e">
        <v>#N/A</v>
      </c>
      <c r="E355" s="286" t="s">
        <v>250</v>
      </c>
      <c r="F355" s="425"/>
      <c r="G355" s="165" t="s">
        <v>415</v>
      </c>
      <c r="H355" s="423" t="e">
        <v>#N/A</v>
      </c>
      <c r="I355" s="166"/>
    </row>
    <row r="356" spans="2:9" ht="15">
      <c r="B356" s="4" t="s">
        <v>708</v>
      </c>
      <c r="C356" s="3" t="s">
        <v>59</v>
      </c>
      <c r="D356" s="464" t="e">
        <v>#N/A</v>
      </c>
      <c r="E356" s="286" t="s">
        <v>250</v>
      </c>
      <c r="F356" s="425"/>
      <c r="G356" s="165" t="s">
        <v>415</v>
      </c>
      <c r="H356" s="423" t="e">
        <v>#N/A</v>
      </c>
      <c r="I356" s="166"/>
    </row>
    <row r="357" spans="2:9" ht="15">
      <c r="B357" s="4" t="s">
        <v>710</v>
      </c>
      <c r="C357" s="3" t="s">
        <v>59</v>
      </c>
      <c r="D357" s="464" t="e">
        <v>#N/A</v>
      </c>
      <c r="E357" s="286" t="s">
        <v>250</v>
      </c>
      <c r="F357" s="425"/>
      <c r="G357" s="165" t="s">
        <v>415</v>
      </c>
      <c r="H357" s="423" t="e">
        <v>#N/A</v>
      </c>
      <c r="I357" s="166"/>
    </row>
    <row r="358" spans="2:9" ht="15">
      <c r="B358" s="4" t="s">
        <v>711</v>
      </c>
      <c r="C358" s="3" t="s">
        <v>59</v>
      </c>
      <c r="D358" s="464">
        <v>115000</v>
      </c>
      <c r="E358" s="286" t="s">
        <v>250</v>
      </c>
      <c r="F358" s="425"/>
      <c r="G358" s="165" t="s">
        <v>415</v>
      </c>
      <c r="H358" s="423">
        <v>77000</v>
      </c>
      <c r="I358" s="166"/>
    </row>
    <row r="359" spans="2:9" ht="15">
      <c r="B359" s="4" t="s">
        <v>712</v>
      </c>
      <c r="C359" s="3" t="s">
        <v>59</v>
      </c>
      <c r="D359" s="464">
        <v>44990</v>
      </c>
      <c r="E359" s="286" t="s">
        <v>250</v>
      </c>
      <c r="F359" s="425"/>
      <c r="G359" s="165" t="s">
        <v>415</v>
      </c>
      <c r="H359" s="423">
        <v>29990</v>
      </c>
      <c r="I359" s="166"/>
    </row>
    <row r="360" spans="2:9" ht="15">
      <c r="B360" s="4" t="s">
        <v>713</v>
      </c>
      <c r="C360" s="3" t="s">
        <v>59</v>
      </c>
      <c r="D360" s="464">
        <v>50990</v>
      </c>
      <c r="E360" s="286" t="s">
        <v>250</v>
      </c>
      <c r="F360" s="425"/>
      <c r="G360" s="165" t="s">
        <v>415</v>
      </c>
      <c r="H360" s="423">
        <v>33990</v>
      </c>
      <c r="I360" s="166"/>
    </row>
    <row r="361" spans="2:9" ht="15">
      <c r="B361" s="4" t="s">
        <v>714</v>
      </c>
      <c r="C361" s="3" t="s">
        <v>59</v>
      </c>
      <c r="D361" s="464">
        <v>64990</v>
      </c>
      <c r="E361" s="286" t="s">
        <v>250</v>
      </c>
      <c r="F361" s="425"/>
      <c r="G361" s="165" t="s">
        <v>415</v>
      </c>
      <c r="H361" s="423">
        <v>42990</v>
      </c>
      <c r="I361" s="166"/>
    </row>
    <row r="362" spans="2:9" ht="15">
      <c r="B362" s="4" t="s">
        <v>715</v>
      </c>
      <c r="C362" s="3" t="s">
        <v>59</v>
      </c>
      <c r="D362" s="464">
        <v>73990</v>
      </c>
      <c r="E362" s="286" t="s">
        <v>250</v>
      </c>
      <c r="F362" s="425"/>
      <c r="G362" s="165" t="s">
        <v>415</v>
      </c>
      <c r="H362" s="423">
        <v>48990</v>
      </c>
      <c r="I362" s="166"/>
    </row>
    <row r="363" spans="2:9" ht="15">
      <c r="B363" s="4" t="s">
        <v>716</v>
      </c>
      <c r="C363" s="3" t="s">
        <v>59</v>
      </c>
      <c r="D363" s="464">
        <v>117990</v>
      </c>
      <c r="E363" s="286" t="s">
        <v>250</v>
      </c>
      <c r="F363" s="425"/>
      <c r="G363" s="165" t="s">
        <v>415</v>
      </c>
      <c r="H363" s="423">
        <v>78990</v>
      </c>
      <c r="I363" s="166"/>
    </row>
    <row r="364" spans="2:9" ht="15">
      <c r="B364" s="4" t="s">
        <v>717</v>
      </c>
      <c r="C364" s="3" t="s">
        <v>59</v>
      </c>
      <c r="D364" s="464">
        <v>121990</v>
      </c>
      <c r="E364" s="286" t="s">
        <v>250</v>
      </c>
      <c r="F364" s="425"/>
      <c r="G364" s="165" t="s">
        <v>415</v>
      </c>
      <c r="H364" s="423">
        <v>80990</v>
      </c>
      <c r="I364" s="166"/>
    </row>
    <row r="365" spans="2:9" ht="15">
      <c r="B365" s="4" t="s">
        <v>718</v>
      </c>
      <c r="C365" s="3" t="s">
        <v>59</v>
      </c>
      <c r="D365" s="464">
        <v>57990</v>
      </c>
      <c r="E365" s="286" t="s">
        <v>250</v>
      </c>
      <c r="F365" s="425"/>
      <c r="G365" s="165" t="s">
        <v>415</v>
      </c>
      <c r="H365" s="423">
        <v>38990</v>
      </c>
      <c r="I365" s="166"/>
    </row>
    <row r="366" spans="2:9" ht="15">
      <c r="B366" s="4" t="s">
        <v>719</v>
      </c>
      <c r="C366" s="3" t="s">
        <v>59</v>
      </c>
      <c r="D366" s="464">
        <v>59990</v>
      </c>
      <c r="E366" s="286" t="s">
        <v>250</v>
      </c>
      <c r="F366" s="425"/>
      <c r="G366" s="165" t="s">
        <v>415</v>
      </c>
      <c r="H366" s="423">
        <v>39990</v>
      </c>
      <c r="I366" s="166"/>
    </row>
    <row r="367" spans="2:9" ht="15">
      <c r="B367" s="4" t="s">
        <v>720</v>
      </c>
      <c r="C367" s="3" t="s">
        <v>59</v>
      </c>
      <c r="D367" s="464">
        <v>82990</v>
      </c>
      <c r="E367" s="286" t="s">
        <v>250</v>
      </c>
      <c r="F367" s="425"/>
      <c r="G367" s="165" t="s">
        <v>415</v>
      </c>
      <c r="H367" s="423">
        <v>54990</v>
      </c>
      <c r="I367" s="166"/>
    </row>
    <row r="368" spans="2:9" ht="15">
      <c r="B368" s="4" t="s">
        <v>721</v>
      </c>
      <c r="C368" s="3" t="s">
        <v>59</v>
      </c>
      <c r="D368" s="464">
        <v>114990</v>
      </c>
      <c r="E368" s="286" t="s">
        <v>250</v>
      </c>
      <c r="F368" s="425"/>
      <c r="G368" s="165" t="s">
        <v>415</v>
      </c>
      <c r="H368" s="423">
        <v>76990</v>
      </c>
      <c r="I368" s="166"/>
    </row>
    <row r="369" spans="2:9" ht="15">
      <c r="B369" s="4" t="s">
        <v>722</v>
      </c>
      <c r="C369" s="3" t="s">
        <v>59</v>
      </c>
      <c r="D369" s="464">
        <v>126990</v>
      </c>
      <c r="E369" s="286" t="s">
        <v>250</v>
      </c>
      <c r="F369" s="425"/>
      <c r="G369" s="165" t="s">
        <v>415</v>
      </c>
      <c r="H369" s="423">
        <v>84990</v>
      </c>
      <c r="I369" s="166"/>
    </row>
    <row r="370" spans="2:9" ht="15">
      <c r="B370" s="4" t="s">
        <v>723</v>
      </c>
      <c r="C370" s="3" t="s">
        <v>59</v>
      </c>
      <c r="D370" s="464">
        <v>144990</v>
      </c>
      <c r="E370" s="286" t="s">
        <v>250</v>
      </c>
      <c r="F370" s="425"/>
      <c r="G370" s="165" t="s">
        <v>415</v>
      </c>
      <c r="H370" s="423">
        <v>96990</v>
      </c>
      <c r="I370" s="166"/>
    </row>
    <row r="371" spans="2:9" ht="15">
      <c r="B371" s="4" t="s">
        <v>724</v>
      </c>
      <c r="C371" s="3" t="s">
        <v>59</v>
      </c>
      <c r="D371" s="464">
        <v>100400</v>
      </c>
      <c r="E371" s="286" t="s">
        <v>250</v>
      </c>
      <c r="F371" s="425"/>
      <c r="G371" s="165" t="s">
        <v>415</v>
      </c>
      <c r="H371" s="423">
        <v>67000</v>
      </c>
      <c r="I371" s="166"/>
    </row>
    <row r="372" spans="2:9" ht="15">
      <c r="B372" s="4" t="s">
        <v>725</v>
      </c>
      <c r="C372" s="3" t="s">
        <v>59</v>
      </c>
      <c r="D372" s="464">
        <v>108400</v>
      </c>
      <c r="E372" s="286" t="s">
        <v>250</v>
      </c>
      <c r="F372" s="425"/>
      <c r="G372" s="165" t="s">
        <v>415</v>
      </c>
      <c r="H372" s="423">
        <v>72000</v>
      </c>
      <c r="I372" s="166"/>
    </row>
    <row r="373" spans="2:9" ht="15">
      <c r="B373" s="4" t="s">
        <v>726</v>
      </c>
      <c r="C373" s="3" t="s">
        <v>59</v>
      </c>
      <c r="D373" s="464">
        <v>135400</v>
      </c>
      <c r="E373" s="286" t="s">
        <v>250</v>
      </c>
      <c r="F373" s="425"/>
      <c r="G373" s="165" t="s">
        <v>415</v>
      </c>
      <c r="H373" s="423">
        <v>90000</v>
      </c>
      <c r="I373" s="166"/>
    </row>
    <row r="374" spans="2:9" ht="15">
      <c r="B374" s="4" t="s">
        <v>727</v>
      </c>
      <c r="C374" s="3" t="s">
        <v>59</v>
      </c>
      <c r="D374" s="464">
        <v>199700</v>
      </c>
      <c r="E374" s="286" t="s">
        <v>250</v>
      </c>
      <c r="F374" s="425"/>
      <c r="G374" s="165" t="s">
        <v>415</v>
      </c>
      <c r="H374" s="423">
        <v>133000</v>
      </c>
      <c r="I374" s="166"/>
    </row>
    <row r="375" spans="2:9" ht="15">
      <c r="B375" s="4" t="s">
        <v>728</v>
      </c>
      <c r="C375" s="3" t="s">
        <v>59</v>
      </c>
      <c r="D375" s="464">
        <v>215700</v>
      </c>
      <c r="E375" s="286" t="s">
        <v>250</v>
      </c>
      <c r="F375" s="425"/>
      <c r="G375" s="165" t="s">
        <v>415</v>
      </c>
      <c r="H375" s="423">
        <v>144000</v>
      </c>
      <c r="I375" s="166"/>
    </row>
    <row r="376" spans="2:9" ht="15">
      <c r="B376" s="4" t="s">
        <v>729</v>
      </c>
      <c r="C376" s="3" t="s">
        <v>59</v>
      </c>
      <c r="D376" s="464">
        <v>261700</v>
      </c>
      <c r="E376" s="286" t="s">
        <v>250</v>
      </c>
      <c r="F376" s="425"/>
      <c r="G376" s="165" t="s">
        <v>415</v>
      </c>
      <c r="H376" s="423">
        <v>175000</v>
      </c>
      <c r="I376" s="166"/>
    </row>
    <row r="377" spans="2:9" ht="15">
      <c r="B377" s="4" t="s">
        <v>782</v>
      </c>
      <c r="C377" s="3" t="s">
        <v>41</v>
      </c>
      <c r="D377" s="464" t="e">
        <v>#N/A</v>
      </c>
      <c r="E377" s="286" t="s">
        <v>61</v>
      </c>
      <c r="F377" s="425"/>
      <c r="G377" s="165" t="s">
        <v>415</v>
      </c>
      <c r="H377" s="423" t="e">
        <v>#N/A</v>
      </c>
      <c r="I377" s="166"/>
    </row>
    <row r="378" spans="2:9" ht="15">
      <c r="B378" s="4" t="s">
        <v>783</v>
      </c>
      <c r="C378" s="3" t="s">
        <v>41</v>
      </c>
      <c r="D378" s="464" t="e">
        <v>#N/A</v>
      </c>
      <c r="E378" s="286" t="s">
        <v>61</v>
      </c>
      <c r="F378" s="425"/>
      <c r="G378" s="165" t="s">
        <v>415</v>
      </c>
      <c r="H378" s="423" t="e">
        <v>#N/A</v>
      </c>
      <c r="I378" s="166"/>
    </row>
    <row r="379" spans="2:9" ht="15">
      <c r="B379" s="4" t="s">
        <v>784</v>
      </c>
      <c r="C379" s="3" t="s">
        <v>41</v>
      </c>
      <c r="D379" s="464" t="e">
        <v>#N/A</v>
      </c>
      <c r="E379" s="286" t="s">
        <v>61</v>
      </c>
      <c r="F379" s="425"/>
      <c r="G379" s="165" t="s">
        <v>415</v>
      </c>
      <c r="H379" s="423" t="e">
        <v>#N/A</v>
      </c>
      <c r="I379" s="166"/>
    </row>
    <row r="380" spans="2:9" ht="15">
      <c r="B380" s="4" t="s">
        <v>785</v>
      </c>
      <c r="C380" s="3" t="s">
        <v>41</v>
      </c>
      <c r="D380" s="464" t="e">
        <v>#N/A</v>
      </c>
      <c r="E380" s="286" t="s">
        <v>61</v>
      </c>
      <c r="F380" s="425"/>
      <c r="G380" s="165" t="s">
        <v>415</v>
      </c>
      <c r="H380" s="423" t="e">
        <v>#N/A</v>
      </c>
      <c r="I380" s="166"/>
    </row>
    <row r="381" spans="2:9" ht="15">
      <c r="B381" s="4" t="s">
        <v>682</v>
      </c>
      <c r="C381" s="3" t="s">
        <v>41</v>
      </c>
      <c r="D381" s="464" t="e">
        <v>#N/A</v>
      </c>
      <c r="E381" s="286" t="s">
        <v>61</v>
      </c>
      <c r="F381" s="425"/>
      <c r="G381" s="165" t="s">
        <v>415</v>
      </c>
      <c r="H381" s="423" t="e">
        <v>#N/A</v>
      </c>
      <c r="I381" s="166"/>
    </row>
    <row r="382" spans="2:9" ht="15">
      <c r="B382" s="4" t="s">
        <v>817</v>
      </c>
      <c r="C382" s="3"/>
      <c r="D382" s="464">
        <v>60990</v>
      </c>
      <c r="E382" s="286" t="s">
        <v>250</v>
      </c>
      <c r="F382" s="425"/>
      <c r="G382" s="165" t="s">
        <v>415</v>
      </c>
      <c r="H382" s="423">
        <v>40990</v>
      </c>
      <c r="I382" s="166"/>
    </row>
    <row r="383" spans="2:9" ht="15">
      <c r="B383" s="4" t="s">
        <v>818</v>
      </c>
      <c r="C383" s="3"/>
      <c r="D383" s="464">
        <v>68990</v>
      </c>
      <c r="E383" s="286" t="s">
        <v>250</v>
      </c>
      <c r="F383" s="425"/>
      <c r="G383" s="165" t="s">
        <v>415</v>
      </c>
      <c r="H383" s="423">
        <v>45990</v>
      </c>
      <c r="I383" s="166"/>
    </row>
    <row r="384" spans="2:9" ht="15">
      <c r="B384" s="4" t="s">
        <v>819</v>
      </c>
      <c r="C384" s="3"/>
      <c r="D384" s="464">
        <v>82990</v>
      </c>
      <c r="E384" s="286" t="s">
        <v>250</v>
      </c>
      <c r="F384" s="425"/>
      <c r="G384" s="165" t="s">
        <v>415</v>
      </c>
      <c r="H384" s="423">
        <v>54990</v>
      </c>
      <c r="I384" s="166"/>
    </row>
    <row r="385" spans="2:9" ht="15">
      <c r="B385" s="4" t="s">
        <v>820</v>
      </c>
      <c r="C385" s="3"/>
      <c r="D385" s="464">
        <v>126990</v>
      </c>
      <c r="E385" s="286" t="s">
        <v>250</v>
      </c>
      <c r="F385" s="425"/>
      <c r="G385" s="165" t="s">
        <v>415</v>
      </c>
      <c r="H385" s="423">
        <v>84990</v>
      </c>
      <c r="I385" s="166"/>
    </row>
    <row r="386" spans="2:9" ht="15">
      <c r="B386" s="4" t="s">
        <v>821</v>
      </c>
      <c r="C386" s="3"/>
      <c r="D386" s="464">
        <v>130990</v>
      </c>
      <c r="E386" s="286" t="s">
        <v>250</v>
      </c>
      <c r="F386" s="425"/>
      <c r="G386" s="165" t="s">
        <v>415</v>
      </c>
      <c r="H386" s="423">
        <v>86990</v>
      </c>
      <c r="I386" s="166"/>
    </row>
  </sheetData>
  <autoFilter ref="A13:O328"/>
  <mergeCells count="1">
    <mergeCell ref="B11:C11"/>
  </mergeCells>
  <conditionalFormatting sqref="B23">
    <cfRule type="duplicateValues" dxfId="8" priority="8"/>
  </conditionalFormatting>
  <conditionalFormatting sqref="B134:B160">
    <cfRule type="duplicateValues" dxfId="7" priority="308"/>
  </conditionalFormatting>
  <conditionalFormatting sqref="B265:B288">
    <cfRule type="duplicateValues" dxfId="6" priority="4"/>
  </conditionalFormatting>
  <conditionalFormatting sqref="B296:B328 B161:B264">
    <cfRule type="duplicateValues" dxfId="5" priority="335"/>
  </conditionalFormatting>
  <conditionalFormatting sqref="B329:B365 B289:B295">
    <cfRule type="duplicateValues" dxfId="4" priority="338"/>
  </conditionalFormatting>
  <conditionalFormatting sqref="B366:B376">
    <cfRule type="duplicateValues" dxfId="3" priority="327"/>
  </conditionalFormatting>
  <conditionalFormatting sqref="B377:B386">
    <cfRule type="duplicateValues" dxfId="2" priority="339"/>
  </conditionalFormatting>
  <conditionalFormatting sqref="B387:B1048576 B1:B22 B24:B160">
    <cfRule type="duplicateValues" dxfId="1" priority="13"/>
  </conditionalFormatting>
  <conditionalFormatting sqref="D8:D10">
    <cfRule type="cellIs" dxfId="0" priority="18" operator="lessThan">
      <formula>$D8</formula>
    </cfRule>
  </conditionalFormatting>
  <hyperlinks>
    <hyperlink ref="B11:C11" location="Содержание!A1" display="К СОДЕРЖАНИЮ"/>
  </hyperlink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Содержание</vt:lpstr>
      <vt:lpstr>RAC</vt:lpstr>
      <vt:lpstr>Multi</vt:lpstr>
      <vt:lpstr>LCAC</vt:lpstr>
      <vt:lpstr>LCAC inverter</vt:lpstr>
      <vt:lpstr>Услуги ДАИЧИ</vt:lpstr>
      <vt:lpstr>Монтажные комплекты</vt:lpstr>
      <vt:lpstr>Контроллеры</vt:lpstr>
      <vt:lpstr>Общий список</vt:lpstr>
      <vt:lpstr>Multi!Область_печати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2024-03-12T10:35:52Z</dcterms:modified>
</cp:coreProperties>
</file>